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.2023 펀드운용1팀\출자사업\23년 출자사업\2. 공고문\240531 24년 스타트업코리아펀드 공고\240530 공고문\240531 2024년 스타트업 코리아 펀드 출자사업 제안서 양식\"/>
    </mc:Choice>
  </mc:AlternateContent>
  <xr:revisionPtr revIDLastSave="0" documentId="13_ncr:1_{FD2CF59C-332F-453F-8F18-3B7AF2573D7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. 청산완료 조합 총괄(전체)" sheetId="1" r:id="rId1"/>
    <sheet name="2. 운용중인 조합 총괄" sheetId="2" r:id="rId2"/>
    <sheet name="3. 주주 및 출자자 명부" sheetId="3" r:id="rId3"/>
  </sheets>
  <calcPr calcId="191029"/>
  <customWorkbookViews>
    <customWorkbookView name="이진석 - 사용자 보기" guid="{ACA9A0E0-7E3A-4142-9DDC-FA61DB542A25}" mergeInterval="0" personalView="1" maximized="1" xWindow="-8" yWindow="-8" windowWidth="2064" windowHeight="1107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9" i="2" l="1"/>
  <c r="J39" i="2"/>
  <c r="I39" i="2"/>
  <c r="L39" i="2" s="1"/>
  <c r="M10" i="2" l="1"/>
  <c r="T7" i="2"/>
  <c r="U7" i="2" s="1"/>
  <c r="V7" i="2"/>
  <c r="W7" i="2" s="1"/>
  <c r="V8" i="2"/>
  <c r="W8" i="2" s="1"/>
  <c r="T8" i="2"/>
  <c r="U8" i="2" s="1"/>
  <c r="N10" i="2"/>
  <c r="O10" i="2"/>
  <c r="P10" i="2"/>
  <c r="Q10" i="2"/>
  <c r="R10" i="2"/>
  <c r="L10" i="2"/>
  <c r="O7" i="1"/>
  <c r="K10" i="1"/>
  <c r="T10" i="2" l="1"/>
  <c r="U10" i="2" s="1"/>
  <c r="V10" i="2"/>
  <c r="W10" i="2" s="1"/>
  <c r="S10" i="2"/>
  <c r="Q7" i="1"/>
  <c r="O8" i="1"/>
  <c r="Q8" i="1"/>
  <c r="L10" i="1"/>
  <c r="M10" i="1"/>
  <c r="N10" i="1"/>
  <c r="O10" i="1" l="1"/>
  <c r="Q10" i="1"/>
  <c r="D8" i="3"/>
  <c r="D9" i="3"/>
  <c r="D10" i="3"/>
  <c r="D11" i="3"/>
  <c r="D12" i="3"/>
  <c r="C13" i="3"/>
  <c r="E8" i="3" s="1"/>
  <c r="C25" i="3"/>
  <c r="E20" i="3" s="1"/>
  <c r="D25" i="3"/>
  <c r="C34" i="3"/>
  <c r="E33" i="3" s="1"/>
  <c r="D34" i="3"/>
  <c r="E29" i="3" l="1"/>
  <c r="E30" i="3"/>
  <c r="D13" i="3"/>
  <c r="E32" i="3"/>
  <c r="E31" i="3"/>
  <c r="E34" i="3" s="1"/>
  <c r="E12" i="3"/>
  <c r="E11" i="3"/>
  <c r="E24" i="3"/>
  <c r="E10" i="3"/>
  <c r="E23" i="3"/>
  <c r="E22" i="3"/>
  <c r="E9" i="3"/>
  <c r="E13" i="3" s="1"/>
  <c r="E21" i="3"/>
  <c r="K41" i="2"/>
  <c r="J41" i="2"/>
  <c r="I41" i="2"/>
  <c r="L41" i="2" s="1"/>
  <c r="K40" i="2"/>
  <c r="J40" i="2"/>
  <c r="I40" i="2"/>
  <c r="L40" i="2" s="1"/>
  <c r="D33" i="2"/>
  <c r="D30" i="2"/>
  <c r="D26" i="2"/>
  <c r="D24" i="2"/>
  <c r="E25" i="3" l="1"/>
  <c r="D34" i="2"/>
  <c r="D27" i="2"/>
  <c r="F31" i="1" l="1"/>
  <c r="F26" i="1"/>
</calcChain>
</file>

<file path=xl/sharedStrings.xml><?xml version="1.0" encoding="utf-8"?>
<sst xmlns="http://schemas.openxmlformats.org/spreadsheetml/2006/main" count="255" uniqueCount="180">
  <si>
    <t>결성일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</si>
  <si>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</si>
  <si>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</si>
  <si>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</si>
  <si>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Multiple</t>
    <phoneticPr fontId="2" type="noConversion"/>
  </si>
  <si>
    <t>D</t>
    <phoneticPr fontId="2" type="noConversion"/>
  </si>
  <si>
    <t>E</t>
    <phoneticPr fontId="2" type="noConversion"/>
  </si>
  <si>
    <t>조합명</t>
    <phoneticPr fontId="2" type="noConversion"/>
  </si>
  <si>
    <t>투자총액</t>
    <phoneticPr fontId="2" type="noConversion"/>
  </si>
  <si>
    <t>보유현금</t>
    <phoneticPr fontId="2" type="noConversion"/>
  </si>
  <si>
    <t>AA</t>
    <phoneticPr fontId="2" type="noConversion"/>
  </si>
  <si>
    <t>BB</t>
    <phoneticPr fontId="2" type="noConversion"/>
  </si>
  <si>
    <t>CC</t>
    <phoneticPr fontId="2" type="noConversion"/>
  </si>
  <si>
    <t>DD</t>
    <phoneticPr fontId="2" type="noConversion"/>
  </si>
  <si>
    <t>EE</t>
    <phoneticPr fontId="2" type="noConversion"/>
  </si>
  <si>
    <t>FF</t>
    <phoneticPr fontId="2" type="noConversion"/>
  </si>
  <si>
    <t>GG</t>
    <phoneticPr fontId="2" type="noConversion"/>
  </si>
  <si>
    <t>합계</t>
    <phoneticPr fontId="2" type="noConversion"/>
  </si>
  <si>
    <t>종목</t>
    <phoneticPr fontId="2" type="noConversion"/>
  </si>
  <si>
    <t>가치</t>
    <phoneticPr fontId="2" type="noConversion"/>
  </si>
  <si>
    <t>근거</t>
    <phoneticPr fontId="2" type="noConversion"/>
  </si>
  <si>
    <t>조합가치</t>
    <phoneticPr fontId="2" type="noConversion"/>
  </si>
  <si>
    <t>시장성 없는 자산</t>
    <phoneticPr fontId="2" type="noConversion"/>
  </si>
  <si>
    <t>시장성 있는 자산</t>
    <phoneticPr fontId="2" type="noConversion"/>
  </si>
  <si>
    <t>투자자산</t>
    <phoneticPr fontId="2" type="noConversion"/>
  </si>
  <si>
    <t xml:space="preserve">투자자산 </t>
    <phoneticPr fontId="2" type="noConversion"/>
  </si>
  <si>
    <t>F</t>
    <phoneticPr fontId="2" type="noConversion"/>
  </si>
  <si>
    <t>G = C+D+E</t>
    <phoneticPr fontId="2" type="noConversion"/>
  </si>
  <si>
    <t>H =G / A</t>
    <phoneticPr fontId="2" type="noConversion"/>
  </si>
  <si>
    <t>E = B / A</t>
    <phoneticPr fontId="2" type="noConversion"/>
  </si>
  <si>
    <t>F = C / B</t>
    <phoneticPr fontId="2" type="noConversion"/>
  </si>
  <si>
    <t>G = B / D</t>
    <phoneticPr fontId="2" type="noConversion"/>
  </si>
  <si>
    <t>자본금</t>
    <phoneticPr fontId="2" type="noConversion"/>
  </si>
  <si>
    <t>자본잉여금</t>
    <phoneticPr fontId="2" type="noConversion"/>
  </si>
  <si>
    <t>이익잉여금</t>
    <phoneticPr fontId="2" type="noConversion"/>
  </si>
  <si>
    <t>자본조정</t>
    <phoneticPr fontId="2" type="noConversion"/>
  </si>
  <si>
    <t>자본총계</t>
    <phoneticPr fontId="2" type="noConversion"/>
  </si>
  <si>
    <t>부채총계</t>
    <phoneticPr fontId="2" type="noConversion"/>
  </si>
  <si>
    <t>자산총계</t>
    <phoneticPr fontId="2" type="noConversion"/>
  </si>
  <si>
    <t>부채비율</t>
    <phoneticPr fontId="2" type="noConversion"/>
  </si>
  <si>
    <t>자기자본비율</t>
    <phoneticPr fontId="2" type="noConversion"/>
  </si>
  <si>
    <t>약정총액</t>
    <phoneticPr fontId="2" type="noConversion"/>
  </si>
  <si>
    <t>E = D / B</t>
    <phoneticPr fontId="2" type="noConversion"/>
  </si>
  <si>
    <t>투자비율</t>
    <phoneticPr fontId="2" type="noConversion"/>
  </si>
  <si>
    <t>F = C / A</t>
    <phoneticPr fontId="2" type="noConversion"/>
  </si>
  <si>
    <t>청산일</t>
    <phoneticPr fontId="2" type="noConversion"/>
  </si>
  <si>
    <t>납입/분배</t>
    <phoneticPr fontId="2" type="noConversion"/>
  </si>
  <si>
    <t>거래일</t>
    <phoneticPr fontId="2" type="noConversion"/>
  </si>
  <si>
    <t>구분</t>
    <phoneticPr fontId="2" type="noConversion"/>
  </si>
  <si>
    <t>납입</t>
    <phoneticPr fontId="2" type="noConversion"/>
  </si>
  <si>
    <t>분배</t>
    <phoneticPr fontId="2" type="noConversion"/>
  </si>
  <si>
    <t>거래금액*</t>
    <phoneticPr fontId="2" type="noConversion"/>
  </si>
  <si>
    <t>창업투자조합</t>
    <phoneticPr fontId="2" type="noConversion"/>
  </si>
  <si>
    <t>투자업체수</t>
    <phoneticPr fontId="2" type="noConversion"/>
  </si>
  <si>
    <t>-</t>
    <phoneticPr fontId="2" type="noConversion"/>
  </si>
  <si>
    <t>기준수익률</t>
    <phoneticPr fontId="2" type="noConversion"/>
  </si>
  <si>
    <t>규약상</t>
    <phoneticPr fontId="2" type="noConversion"/>
  </si>
  <si>
    <t>비고</t>
    <phoneticPr fontId="2" type="noConversion"/>
  </si>
  <si>
    <t>일반</t>
    <phoneticPr fontId="2" type="noConversion"/>
  </si>
  <si>
    <t>한국벤처투자조합</t>
    <phoneticPr fontId="2" type="noConversion"/>
  </si>
  <si>
    <t xml:space="preserve">결성일 </t>
    <phoneticPr fontId="2" type="noConversion"/>
  </si>
  <si>
    <t xml:space="preserve">결성일  </t>
    <phoneticPr fontId="2" type="noConversion"/>
  </si>
  <si>
    <t>납입총액</t>
    <phoneticPr fontId="2" type="noConversion"/>
  </si>
  <si>
    <t>현금흐름 계</t>
    <phoneticPr fontId="2" type="noConversion"/>
  </si>
  <si>
    <t>(단위 : 백만원, %)</t>
    <phoneticPr fontId="2" type="noConversion"/>
  </si>
  <si>
    <t>* 실제 거래일 당시에 정확한 현금흐름을 기입</t>
    <phoneticPr fontId="2" type="noConversion"/>
  </si>
  <si>
    <t>해산 예정일</t>
    <phoneticPr fontId="2" type="noConversion"/>
  </si>
  <si>
    <t>(단위 : 백만원)</t>
    <phoneticPr fontId="2" type="noConversion"/>
  </si>
  <si>
    <t>시장성 있는 자산 + 시장성 없는 자산</t>
    <phoneticPr fontId="2" type="noConversion"/>
  </si>
  <si>
    <t xml:space="preserve">기준일 </t>
    <phoneticPr fontId="2" type="noConversion"/>
  </si>
  <si>
    <t>(yyyy-mm-dd)</t>
    <phoneticPr fontId="2" type="noConversion"/>
  </si>
  <si>
    <t>여</t>
    <phoneticPr fontId="2" type="noConversion"/>
  </si>
  <si>
    <t>부</t>
    <phoneticPr fontId="2" type="noConversion"/>
  </si>
  <si>
    <t xml:space="preserve">[별첨 5]     </t>
    <phoneticPr fontId="2" type="noConversion"/>
  </si>
  <si>
    <t>2027-08-31</t>
    <phoneticPr fontId="2" type="noConversion"/>
  </si>
  <si>
    <t>조합→회사</t>
    <phoneticPr fontId="2" type="noConversion"/>
  </si>
  <si>
    <t>회사→직원</t>
    <phoneticPr fontId="2" type="noConversion"/>
  </si>
  <si>
    <t>문화</t>
    <phoneticPr fontId="2" type="noConversion"/>
  </si>
  <si>
    <t xml:space="preserve">   -블라인드 펀드 : 투자대상을 미리 확정하지 않고 조성되는 펀드</t>
    <phoneticPr fontId="2" type="noConversion"/>
  </si>
  <si>
    <t xml:space="preserve">   -프로젝트 펀드 : 투자대상을 미리 확정한 이후 조성되는 펀드</t>
    <phoneticPr fontId="2" type="noConversion"/>
  </si>
  <si>
    <t>벤처투자조합</t>
    <phoneticPr fontId="2" type="noConversion"/>
  </si>
  <si>
    <t>신기술사업투자조합</t>
    <phoneticPr fontId="2" type="noConversion"/>
  </si>
  <si>
    <t>표2. 투자자산 평가내역</t>
    <phoneticPr fontId="2" type="noConversion"/>
  </si>
  <si>
    <t>표3. 회사계정 현황</t>
    <phoneticPr fontId="2" type="noConversion"/>
  </si>
  <si>
    <t>표2. 청산완료 조합의 현금흐름</t>
    <phoneticPr fontId="2" type="noConversion"/>
  </si>
  <si>
    <t>공동 운용사
(Co-GP) 여부</t>
    <phoneticPr fontId="2" type="noConversion"/>
  </si>
  <si>
    <t>(단위 : 원)</t>
    <phoneticPr fontId="2" type="noConversion"/>
  </si>
  <si>
    <t>X.XX%</t>
    <phoneticPr fontId="2" type="noConversion"/>
  </si>
  <si>
    <t>1) 투자기간이 없는 펀드는 납입기간 사용하며 투자(납입)기간이 없는 펀드의 경우 '해당없음'으로 기재</t>
    <phoneticPr fontId="2" type="noConversion"/>
  </si>
  <si>
    <r>
      <t>조합구분</t>
    </r>
    <r>
      <rPr>
        <b/>
        <vertAlign val="superscript"/>
        <sz val="9"/>
        <rFont val="맑은 고딕"/>
        <family val="3"/>
        <charset val="129"/>
      </rPr>
      <t>2)</t>
    </r>
    <phoneticPr fontId="2" type="noConversion"/>
  </si>
  <si>
    <r>
      <t>조합성격</t>
    </r>
    <r>
      <rPr>
        <b/>
        <vertAlign val="superscript"/>
        <sz val="9"/>
        <rFont val="맑은 고딕"/>
        <family val="3"/>
        <charset val="129"/>
      </rPr>
      <t>3)</t>
    </r>
    <phoneticPr fontId="2" type="noConversion"/>
  </si>
  <si>
    <t xml:space="preserve">3) 조합성격 </t>
    <phoneticPr fontId="2" type="noConversion"/>
  </si>
  <si>
    <t>Multiple(조합가치)</t>
    <phoneticPr fontId="2" type="noConversion"/>
  </si>
  <si>
    <t>현금성 자산</t>
    <phoneticPr fontId="2" type="noConversion"/>
  </si>
  <si>
    <t>Multiple(현금성)</t>
    <phoneticPr fontId="2" type="noConversion"/>
  </si>
  <si>
    <t>4) 성과보수 지급 후, 원금과 총이익(투자이익, 기타이익 등)의 합계를 기재(현금 기준, 세전)</t>
    <phoneticPr fontId="2" type="noConversion"/>
  </si>
  <si>
    <t>IRR</t>
    <phoneticPr fontId="2" type="noConversion"/>
  </si>
  <si>
    <t>2021년말</t>
    <phoneticPr fontId="2" type="noConversion"/>
  </si>
  <si>
    <t>■ 청산완료 조합 총괄(전체)</t>
    <phoneticPr fontId="2" type="noConversion"/>
  </si>
  <si>
    <t>■ 운용중인 조합 총괄</t>
    <phoneticPr fontId="2" type="noConversion"/>
  </si>
  <si>
    <t>성과보수 지급금액</t>
    <phoneticPr fontId="2" type="noConversion"/>
  </si>
  <si>
    <t>표1. 청산완료 조합현황</t>
    <phoneticPr fontId="2" type="noConversion"/>
  </si>
  <si>
    <t>표1. 운용중 조합현황 (해산하였으나, 미청산상태의 조합 포함)</t>
    <phoneticPr fontId="2" type="noConversion"/>
  </si>
  <si>
    <t>정OO 의 특수관계인</t>
    <phoneticPr fontId="2" type="noConversion"/>
  </si>
  <si>
    <t>김OO</t>
    <phoneticPr fontId="2" type="noConversion"/>
  </si>
  <si>
    <t>장OO</t>
    <phoneticPr fontId="2" type="noConversion"/>
  </si>
  <si>
    <t>F은행</t>
    <phoneticPr fontId="2" type="noConversion"/>
  </si>
  <si>
    <t>E증권</t>
    <phoneticPr fontId="2" type="noConversion"/>
  </si>
  <si>
    <t>정OO</t>
    <phoneticPr fontId="2" type="noConversion"/>
  </si>
  <si>
    <t>지분율 (약정액 기준)</t>
    <phoneticPr fontId="2" type="noConversion"/>
  </si>
  <si>
    <t>납입액</t>
    <phoneticPr fontId="2" type="noConversion"/>
  </si>
  <si>
    <t>약정액</t>
    <phoneticPr fontId="2" type="noConversion"/>
  </si>
  <si>
    <t>출자자명</t>
    <phoneticPr fontId="2" type="noConversion"/>
  </si>
  <si>
    <t>(단위 : 원, %)</t>
    <phoneticPr fontId="2" type="noConversion"/>
  </si>
  <si>
    <t>&lt; 2호조합 &gt;</t>
    <phoneticPr fontId="2" type="noConversion"/>
  </si>
  <si>
    <t>강OO 의 특수관계인</t>
    <phoneticPr fontId="2" type="noConversion"/>
  </si>
  <si>
    <t>최OO</t>
    <phoneticPr fontId="2" type="noConversion"/>
  </si>
  <si>
    <t>D은행</t>
    <phoneticPr fontId="2" type="noConversion"/>
  </si>
  <si>
    <t>GP의 임직원</t>
    <phoneticPr fontId="2" type="noConversion"/>
  </si>
  <si>
    <t>고OO</t>
    <phoneticPr fontId="2" type="noConversion"/>
  </si>
  <si>
    <t>B산업</t>
    <phoneticPr fontId="2" type="noConversion"/>
  </si>
  <si>
    <t>강OO</t>
    <phoneticPr fontId="2" type="noConversion"/>
  </si>
  <si>
    <t>&lt; 1호조합 &gt;</t>
    <phoneticPr fontId="2" type="noConversion"/>
  </si>
  <si>
    <t>* 운용사의 임직원이 출자한 경우 비고란에 GP의 임직원으로 기재할 것</t>
    <phoneticPr fontId="2" type="noConversion"/>
  </si>
  <si>
    <t>2. 조합의 출자자 및 그 특수관계인 (청산완료 펀드 포함하여 모두 기재)</t>
    <phoneticPr fontId="2" type="noConversion"/>
  </si>
  <si>
    <t>A전자의 특수관계인</t>
    <phoneticPr fontId="2" type="noConversion"/>
  </si>
  <si>
    <t>A전자</t>
    <phoneticPr fontId="2" type="noConversion"/>
  </si>
  <si>
    <t>박OO</t>
    <phoneticPr fontId="2" type="noConversion"/>
  </si>
  <si>
    <t>지분율</t>
    <phoneticPr fontId="2" type="noConversion"/>
  </si>
  <si>
    <t>주식수</t>
    <phoneticPr fontId="2" type="noConversion"/>
  </si>
  <si>
    <t>주주명</t>
    <phoneticPr fontId="2" type="noConversion"/>
  </si>
  <si>
    <t>1. 회사의 주주 및 특수관계인</t>
    <phoneticPr fontId="2" type="noConversion"/>
  </si>
  <si>
    <t>[별첨 5]</t>
    <phoneticPr fontId="2" type="noConversion"/>
  </si>
  <si>
    <t>■  회사의 주주 및 조합의 출자자(모두 기재)</t>
    <phoneticPr fontId="2" type="noConversion"/>
  </si>
  <si>
    <t>모태 출자펀드 
여부</t>
    <phoneticPr fontId="2" type="noConversion"/>
  </si>
  <si>
    <t>GP 출자
약정액</t>
    <phoneticPr fontId="2" type="noConversion"/>
  </si>
  <si>
    <t>장부가액 (2021년 감사보고서)</t>
    <phoneticPr fontId="2" type="noConversion"/>
  </si>
  <si>
    <r>
      <t>조합구분</t>
    </r>
    <r>
      <rPr>
        <b/>
        <vertAlign val="superscript"/>
        <sz val="9"/>
        <rFont val="맑은 고딕"/>
        <family val="3"/>
        <charset val="129"/>
      </rPr>
      <t>1)</t>
    </r>
    <phoneticPr fontId="2" type="noConversion"/>
  </si>
  <si>
    <r>
      <t>조합성격</t>
    </r>
    <r>
      <rPr>
        <b/>
        <vertAlign val="superscript"/>
        <sz val="9"/>
        <rFont val="맑은 고딕"/>
        <family val="3"/>
        <charset val="129"/>
      </rPr>
      <t>2)</t>
    </r>
    <phoneticPr fontId="2" type="noConversion"/>
  </si>
  <si>
    <t xml:space="preserve">2) 조합성격 </t>
    <phoneticPr fontId="2" type="noConversion"/>
  </si>
  <si>
    <t>청년창업</t>
    <phoneticPr fontId="2" type="noConversion"/>
  </si>
  <si>
    <t>창업초기</t>
    <phoneticPr fontId="2" type="noConversion"/>
  </si>
  <si>
    <t>5) 성과보수 지급 후, 원금과 총이익(투자이익, 기타이익 등)의 합계를 기재(현금 기준, 세전)</t>
    <phoneticPr fontId="2" type="noConversion"/>
  </si>
  <si>
    <r>
      <t>총분배금액</t>
    </r>
    <r>
      <rPr>
        <b/>
        <vertAlign val="superscript"/>
        <sz val="9"/>
        <rFont val="맑은 고딕"/>
        <family val="3"/>
        <charset val="129"/>
        <scheme val="major"/>
      </rPr>
      <t>4</t>
    </r>
    <r>
      <rPr>
        <b/>
        <vertAlign val="superscript"/>
        <sz val="9"/>
        <rFont val="맑은 고딕"/>
        <family val="3"/>
        <charset val="129"/>
      </rPr>
      <t>)</t>
    </r>
    <phoneticPr fontId="2" type="noConversion"/>
  </si>
  <si>
    <r>
      <t>IRR</t>
    </r>
    <r>
      <rPr>
        <b/>
        <vertAlign val="superscript"/>
        <sz val="9"/>
        <rFont val="맑은 고딕"/>
        <family val="3"/>
        <charset val="129"/>
        <scheme val="major"/>
      </rPr>
      <t>5</t>
    </r>
    <r>
      <rPr>
        <b/>
        <vertAlign val="superscript"/>
        <sz val="9"/>
        <rFont val="맑은 고딕"/>
        <family val="3"/>
        <charset val="129"/>
      </rPr>
      <t>)</t>
    </r>
    <phoneticPr fontId="2" type="noConversion"/>
  </si>
  <si>
    <r>
      <t>비고</t>
    </r>
    <r>
      <rPr>
        <b/>
        <vertAlign val="superscript"/>
        <sz val="9"/>
        <rFont val="맑은 고딕"/>
        <family val="3"/>
        <charset val="129"/>
        <scheme val="major"/>
      </rPr>
      <t>6</t>
    </r>
    <r>
      <rPr>
        <b/>
        <vertAlign val="superscript"/>
        <sz val="9"/>
        <rFont val="맑은 고딕"/>
        <family val="3"/>
        <charset val="129"/>
      </rPr>
      <t>)</t>
    </r>
    <phoneticPr fontId="2" type="noConversion"/>
  </si>
  <si>
    <t>5) 성과보수 지급 후 IRR(세전), IRR 합계는 Pooled IRR 기준</t>
    <phoneticPr fontId="2" type="noConversion"/>
  </si>
  <si>
    <t>6) 투자의 주목적이 문화컨텐츠인 경우 "문화"로 기술, 그 외는 "일반"으로 기술</t>
    <phoneticPr fontId="2" type="noConversion"/>
  </si>
  <si>
    <t>LP지분유동화</t>
    <phoneticPr fontId="2" type="noConversion"/>
  </si>
  <si>
    <t>모태펀드
출자비율</t>
    <phoneticPr fontId="2" type="noConversion"/>
  </si>
  <si>
    <t>-</t>
    <phoneticPr fontId="2" type="noConversion"/>
  </si>
  <si>
    <t>A조합</t>
    <phoneticPr fontId="2" type="noConversion"/>
  </si>
  <si>
    <t>B조합</t>
    <phoneticPr fontId="2" type="noConversion"/>
  </si>
  <si>
    <t>1) 조합구분 : 벤처투자조합, 창업투자조합, 한국벤처투자조합, 개인투자조합, 신기술사업투자조합, 기업구조조정조합(기업구조개선사모투자전문회사), 사모투자전문회사, 기관전용 사모집합투자기구 등</t>
    <phoneticPr fontId="2" type="noConversion"/>
  </si>
  <si>
    <r>
      <t>주요
투자분야</t>
    </r>
    <r>
      <rPr>
        <b/>
        <vertAlign val="superscript"/>
        <sz val="9"/>
        <rFont val="맑은 고딕"/>
        <family val="3"/>
        <charset val="129"/>
        <scheme val="major"/>
      </rPr>
      <t>3)</t>
    </r>
    <phoneticPr fontId="2" type="noConversion"/>
  </si>
  <si>
    <t>드라마</t>
    <phoneticPr fontId="2" type="noConversion"/>
  </si>
  <si>
    <t>D조합</t>
    <phoneticPr fontId="2" type="noConversion"/>
  </si>
  <si>
    <t>C조합</t>
    <phoneticPr fontId="2" type="noConversion"/>
  </si>
  <si>
    <r>
      <t>투자(납입)기간</t>
    </r>
    <r>
      <rPr>
        <b/>
        <vertAlign val="superscript"/>
        <sz val="9"/>
        <rFont val="맑은 고딕"/>
        <family val="3"/>
        <charset val="129"/>
      </rPr>
      <t>1)</t>
    </r>
    <phoneticPr fontId="2" type="noConversion"/>
  </si>
  <si>
    <r>
      <t xml:space="preserve">2) 조합구분 : 벤처투자조합(기존 창업투자조합, 한국벤처투자조합), </t>
    </r>
    <r>
      <rPr>
        <sz val="9"/>
        <rFont val="맑은 고딕"/>
        <family val="3"/>
        <charset val="129"/>
      </rPr>
      <t>개인투자조합</t>
    </r>
    <r>
      <rPr>
        <sz val="9"/>
        <rFont val="맑은 고딕"/>
        <family val="3"/>
        <charset val="129"/>
        <scheme val="major"/>
      </rPr>
      <t>, 신기술사업투자조합, 기업구조조정조합(기업구조개선사모투자전문회사), 사모투자전문회사, 기관전용 사모집합투자기구 등</t>
    </r>
    <phoneticPr fontId="2" type="noConversion"/>
  </si>
  <si>
    <r>
      <t>주요
투자분야</t>
    </r>
    <r>
      <rPr>
        <b/>
        <vertAlign val="superscript"/>
        <sz val="9"/>
        <rFont val="맑은 고딕"/>
        <family val="3"/>
        <charset val="129"/>
        <scheme val="major"/>
      </rPr>
      <t>4)</t>
    </r>
    <phoneticPr fontId="2" type="noConversion"/>
  </si>
  <si>
    <t>3) 펀드의 주목적 투자분야 기재(모태펀드가 출자한 펀드의 경우, 모태펀드 출자사업 공고문 상 출자분야 기재)</t>
    <phoneticPr fontId="2" type="noConversion"/>
  </si>
  <si>
    <t>4) 펀드의 주목적 투자분야 기재(모태펀드가 출자한 펀드의 경우, 모태펀드 출자사업 공고문 상 출자분야 기재)</t>
    <phoneticPr fontId="2" type="noConversion"/>
  </si>
  <si>
    <r>
      <t xml:space="preserve">6) 코스피 또는 코스닥 상장종목은 </t>
    </r>
    <r>
      <rPr>
        <sz val="9"/>
        <rFont val="맑은 고딕"/>
        <family val="3"/>
        <charset val="129"/>
      </rPr>
      <t>제안서 접수마감일 전월말</t>
    </r>
    <r>
      <rPr>
        <sz val="9"/>
        <rFont val="맑은 고딕"/>
        <family val="3"/>
        <charset val="129"/>
        <scheme val="major"/>
      </rPr>
      <t xml:space="preserve"> 종가기준, IPO 예정종목은 예정가를 반영. 그외에는 최근년도 감사(또는 검토보고서) 상 장부가액 또는 최근년도 영업보고서 상 투자자산 평가금액으로 산정</t>
    </r>
    <phoneticPr fontId="2" type="noConversion"/>
  </si>
  <si>
    <t>장부가액 (2022년 6월 검토보고서)</t>
    <phoneticPr fontId="2" type="noConversion"/>
  </si>
  <si>
    <t>I = C+D+F</t>
    <phoneticPr fontId="2" type="noConversion"/>
  </si>
  <si>
    <t>J = I / A</t>
    <phoneticPr fontId="2" type="noConversion"/>
  </si>
  <si>
    <t>10,000주 x 100,000원 = 1,000백만원 (코스닥 종목. '22년 12월말 종가 기준)</t>
    <phoneticPr fontId="2" type="noConversion"/>
  </si>
  <si>
    <r>
      <t>100,000주 x 5,000원 = 500백만원 (코스닥 종목.</t>
    </r>
    <r>
      <rPr>
        <sz val="9"/>
        <rFont val="맑은 고딕"/>
        <family val="3"/>
        <charset val="129"/>
      </rPr>
      <t xml:space="preserve"> '22년 12월말</t>
    </r>
    <r>
      <rPr>
        <sz val="9"/>
        <rFont val="맑은 고딕"/>
        <family val="3"/>
        <charset val="129"/>
        <scheme val="major"/>
      </rPr>
      <t xml:space="preserve"> 종가 기준)</t>
    </r>
    <phoneticPr fontId="2" type="noConversion"/>
  </si>
  <si>
    <t>투자원금(23년 1월 투자)</t>
    <phoneticPr fontId="2" type="noConversion"/>
  </si>
  <si>
    <r>
      <t xml:space="preserve">30,000주 x 100,000원 = 3,000백만원 (코스닥 종목.  </t>
    </r>
    <r>
      <rPr>
        <sz val="9"/>
        <rFont val="맑은 고딕"/>
        <family val="3"/>
        <charset val="129"/>
      </rPr>
      <t>'22년 12월말</t>
    </r>
    <r>
      <rPr>
        <sz val="9"/>
        <rFont val="맑은 고딕"/>
        <family val="3"/>
        <charset val="129"/>
        <scheme val="major"/>
      </rPr>
      <t xml:space="preserve"> 종가 기준)</t>
    </r>
    <phoneticPr fontId="2" type="noConversion"/>
  </si>
  <si>
    <r>
      <t xml:space="preserve">100,000주 x 5,000원 = 500백만원 (코스닥 종목. </t>
    </r>
    <r>
      <rPr>
        <sz val="9"/>
        <rFont val="맑은 고딕"/>
        <family val="3"/>
        <charset val="129"/>
      </rPr>
      <t>'22년 12월말</t>
    </r>
    <r>
      <rPr>
        <sz val="9"/>
        <rFont val="맑은 고딕"/>
        <family val="3"/>
        <charset val="129"/>
        <scheme val="major"/>
      </rPr>
      <t xml:space="preserve"> 종가 기준)</t>
    </r>
    <phoneticPr fontId="2" type="noConversion"/>
  </si>
  <si>
    <t>블라인드</t>
    <phoneticPr fontId="2" type="noConversion"/>
  </si>
  <si>
    <t>프로젝트</t>
    <phoneticPr fontId="2" type="noConversion"/>
  </si>
  <si>
    <t>(작성기준일 : 접수 마감일)</t>
    <phoneticPr fontId="2" type="noConversion"/>
  </si>
  <si>
    <t>2022년말</t>
    <phoneticPr fontId="2" type="noConversion"/>
  </si>
  <si>
    <t>2023년말</t>
    <phoneticPr fontId="2" type="noConversion"/>
  </si>
  <si>
    <t xml:space="preserve"> </t>
    <phoneticPr fontId="2" type="noConversion"/>
  </si>
  <si>
    <r>
      <t>총분배금액</t>
    </r>
    <r>
      <rPr>
        <b/>
        <vertAlign val="superscript"/>
        <sz val="9"/>
        <rFont val="맑은 고딕"/>
        <family val="3"/>
        <charset val="129"/>
        <scheme val="major"/>
      </rPr>
      <t>5</t>
    </r>
    <r>
      <rPr>
        <b/>
        <vertAlign val="superscript"/>
        <sz val="9"/>
        <rFont val="맑은 고딕"/>
        <family val="3"/>
        <charset val="129"/>
      </rPr>
      <t>)</t>
    </r>
    <phoneticPr fontId="2" type="noConversion"/>
  </si>
  <si>
    <r>
      <t>투자자산</t>
    </r>
    <r>
      <rPr>
        <b/>
        <vertAlign val="superscript"/>
        <sz val="9"/>
        <rFont val="맑은 고딕"/>
        <family val="3"/>
        <charset val="129"/>
        <scheme val="major"/>
      </rPr>
      <t>6</t>
    </r>
    <r>
      <rPr>
        <b/>
        <vertAlign val="superscript"/>
        <sz val="9"/>
        <rFont val="맑은 고딕"/>
        <family val="3"/>
        <charset val="129"/>
      </rPr>
      <t>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</si>
</sst>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76" formatCode="_-* #,##0.00_-;\-* #,##0.00_-;_-* &quot;-&quot;_-;_-@_-"/>
    <numFmt numFmtId="177" formatCode="0.00_);[Red]\(0.00\)"/>
  </numFmts>
  <fonts count="23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9"/>
      <name val="맑은 고딕"/>
      <family val="3"/>
      <charset val="129"/>
      <scheme val="major"/>
    </font>
    <font>
      <b/>
      <sz val="16"/>
      <name val="맑은 고딕"/>
      <family val="3"/>
      <charset val="129"/>
      <scheme val="major"/>
    </font>
    <font>
      <sz val="9"/>
      <name val="맑은 고딕"/>
      <family val="3"/>
      <charset val="129"/>
      <scheme val="major"/>
    </font>
    <font>
      <sz val="8"/>
      <name val="맑은 고딕"/>
      <family val="3"/>
      <charset val="129"/>
      <scheme val="major"/>
    </font>
    <font>
      <b/>
      <sz val="8"/>
      <name val="맑은 고딕"/>
      <family val="3"/>
      <charset val="129"/>
      <scheme val="major"/>
    </font>
    <font>
      <b/>
      <sz val="11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b/>
      <vertAlign val="superscript"/>
      <sz val="9"/>
      <name val="맑은 고딕"/>
      <family val="3"/>
      <charset val="129"/>
    </font>
    <font>
      <sz val="9"/>
      <color rgb="FFFF0000"/>
      <name val="맑은 고딕"/>
      <family val="3"/>
      <charset val="129"/>
      <scheme val="major"/>
    </font>
    <font>
      <b/>
      <sz val="9"/>
      <color rgb="FFFF0000"/>
      <name val="맑은 고딕"/>
      <family val="3"/>
      <charset val="129"/>
      <scheme val="major"/>
    </font>
    <font>
      <b/>
      <sz val="14"/>
      <name val="맑은 고딕"/>
      <family val="3"/>
      <charset val="129"/>
      <scheme val="major"/>
    </font>
    <font>
      <sz val="10"/>
      <name val="맑은 고딕"/>
      <family val="3"/>
      <charset val="129"/>
    </font>
    <font>
      <b/>
      <sz val="10"/>
      <name val="맑은 고딕"/>
      <family val="3"/>
      <charset val="129"/>
    </font>
    <font>
      <b/>
      <sz val="11"/>
      <name val="맑은 고딕"/>
      <family val="3"/>
      <charset val="129"/>
    </font>
    <font>
      <b/>
      <sz val="14"/>
      <name val="맑은 고딕"/>
      <family val="3"/>
      <charset val="129"/>
    </font>
    <font>
      <b/>
      <sz val="14"/>
      <color rgb="FF0070C0"/>
      <name val="맑은 고딕"/>
      <family val="3"/>
      <charset val="129"/>
      <scheme val="major"/>
    </font>
    <font>
      <b/>
      <sz val="14"/>
      <color rgb="FFFF0000"/>
      <name val="맑은 고딕"/>
      <family val="3"/>
      <charset val="129"/>
      <scheme val="major"/>
    </font>
    <font>
      <b/>
      <vertAlign val="superscript"/>
      <sz val="9"/>
      <name val="맑은 고딕"/>
      <family val="3"/>
      <charset val="129"/>
      <scheme val="major"/>
    </font>
    <font>
      <sz val="9"/>
      <name val="맑은 고딕"/>
      <family val="3"/>
      <charset val="129"/>
    </font>
    <font>
      <b/>
      <sz val="10"/>
      <color rgb="FFFF0000"/>
      <name val="맑은 고딕"/>
      <family val="3"/>
      <charset val="129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</cellStyleXfs>
  <cellXfs count="13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3" xfId="0" applyFont="1" applyBorder="1">
      <alignment vertical="center"/>
    </xf>
    <xf numFmtId="14" fontId="5" fillId="0" borderId="3" xfId="0" applyNumberFormat="1" applyFont="1" applyBorder="1">
      <alignment vertical="center"/>
    </xf>
    <xf numFmtId="0" fontId="5" fillId="0" borderId="3" xfId="0" applyNumberFormat="1" applyFont="1" applyBorder="1" applyAlignment="1">
      <alignment vertical="center" shrinkToFit="1"/>
    </xf>
    <xf numFmtId="41" fontId="5" fillId="0" borderId="3" xfId="2" applyFont="1" applyBorder="1">
      <alignment vertical="center"/>
    </xf>
    <xf numFmtId="10" fontId="5" fillId="2" borderId="3" xfId="0" applyNumberFormat="1" applyFont="1" applyFill="1" applyBorder="1">
      <alignment vertical="center"/>
    </xf>
    <xf numFmtId="10" fontId="5" fillId="0" borderId="3" xfId="1" applyNumberFormat="1" applyFont="1" applyBorder="1">
      <alignment vertical="center"/>
    </xf>
    <xf numFmtId="41" fontId="5" fillId="0" borderId="3" xfId="2" applyFont="1" applyBorder="1" applyAlignment="1">
      <alignment horizontal="right" vertical="center"/>
    </xf>
    <xf numFmtId="0" fontId="5" fillId="0" borderId="0" xfId="0" applyFont="1">
      <alignment vertical="center"/>
    </xf>
    <xf numFmtId="0" fontId="5" fillId="0" borderId="0" xfId="0" applyFont="1" applyBorder="1" applyAlignment="1">
      <alignment horizontal="left" vertical="center"/>
    </xf>
    <xf numFmtId="41" fontId="5" fillId="0" borderId="0" xfId="2" applyFont="1" applyBorder="1">
      <alignment vertical="center"/>
    </xf>
    <xf numFmtId="10" fontId="5" fillId="3" borderId="0" xfId="1" applyNumberFormat="1" applyFont="1" applyFill="1" applyBorder="1">
      <alignment vertical="center"/>
    </xf>
    <xf numFmtId="0" fontId="5" fillId="3" borderId="0" xfId="0" applyFont="1" applyFill="1" applyBorder="1">
      <alignment vertical="center"/>
    </xf>
    <xf numFmtId="10" fontId="5" fillId="0" borderId="0" xfId="1" applyNumberFormat="1" applyFont="1" applyBorder="1">
      <alignment vertical="center"/>
    </xf>
    <xf numFmtId="41" fontId="6" fillId="0" borderId="3" xfId="2" applyFont="1" applyBorder="1">
      <alignment vertical="center"/>
    </xf>
    <xf numFmtId="14" fontId="5" fillId="0" borderId="3" xfId="0" applyNumberFormat="1" applyFont="1" applyBorder="1" applyAlignment="1">
      <alignment horizontal="center" vertical="center"/>
    </xf>
    <xf numFmtId="41" fontId="5" fillId="0" borderId="3" xfId="0" applyNumberFormat="1" applyFont="1" applyBorder="1">
      <alignment vertical="center"/>
    </xf>
    <xf numFmtId="49" fontId="5" fillId="0" borderId="3" xfId="0" applyNumberFormat="1" applyFont="1" applyBorder="1" applyAlignment="1">
      <alignment horizontal="center" vertical="center"/>
    </xf>
    <xf numFmtId="41" fontId="3" fillId="0" borderId="0" xfId="2" applyFont="1" applyAlignment="1">
      <alignment horizontal="center" vertical="center"/>
    </xf>
    <xf numFmtId="41" fontId="5" fillId="0" borderId="3" xfId="2" applyFont="1" applyBorder="1" applyAlignment="1">
      <alignment horizontal="left" vertical="center"/>
    </xf>
    <xf numFmtId="41" fontId="5" fillId="0" borderId="4" xfId="2" applyFont="1" applyBorder="1">
      <alignment vertical="center"/>
    </xf>
    <xf numFmtId="41" fontId="5" fillId="0" borderId="6" xfId="2" applyFont="1" applyBorder="1">
      <alignment vertical="center"/>
    </xf>
    <xf numFmtId="41" fontId="5" fillId="0" borderId="0" xfId="2" applyFont="1">
      <alignment vertical="center"/>
    </xf>
    <xf numFmtId="41" fontId="5" fillId="0" borderId="7" xfId="2" applyFont="1" applyBorder="1">
      <alignment vertical="center"/>
    </xf>
    <xf numFmtId="41" fontId="5" fillId="0" borderId="5" xfId="2" applyFont="1" applyBorder="1">
      <alignment vertical="center"/>
    </xf>
    <xf numFmtId="41" fontId="5" fillId="0" borderId="0" xfId="2" applyFont="1" applyAlignment="1">
      <alignment horizontal="left" vertical="center"/>
    </xf>
    <xf numFmtId="14" fontId="5" fillId="0" borderId="1" xfId="0" applyNumberFormat="1" applyFont="1" applyBorder="1" applyAlignment="1">
      <alignment vertical="top"/>
    </xf>
    <xf numFmtId="0" fontId="5" fillId="0" borderId="7" xfId="0" applyFont="1" applyBorder="1" applyAlignment="1">
      <alignment vertical="top"/>
    </xf>
    <xf numFmtId="14" fontId="5" fillId="0" borderId="7" xfId="0" applyNumberFormat="1" applyFont="1" applyBorder="1" applyAlignment="1">
      <alignment vertical="top"/>
    </xf>
    <xf numFmtId="41" fontId="3" fillId="0" borderId="3" xfId="2" applyFont="1" applyBorder="1">
      <alignment vertical="center"/>
    </xf>
    <xf numFmtId="41" fontId="3" fillId="0" borderId="3" xfId="0" applyNumberFormat="1" applyFont="1" applyBorder="1">
      <alignment vertical="center"/>
    </xf>
    <xf numFmtId="10" fontId="3" fillId="0" borderId="3" xfId="1" applyNumberFormat="1" applyFont="1" applyBorder="1">
      <alignment vertical="center"/>
    </xf>
    <xf numFmtId="41" fontId="3" fillId="0" borderId="3" xfId="2" applyFont="1" applyBorder="1" applyAlignment="1">
      <alignment horizontal="right" vertical="center"/>
    </xf>
    <xf numFmtId="41" fontId="3" fillId="0" borderId="0" xfId="2" applyFont="1">
      <alignment vertical="center"/>
    </xf>
    <xf numFmtId="0" fontId="8" fillId="0" borderId="0" xfId="0" applyFont="1">
      <alignment vertical="center"/>
    </xf>
    <xf numFmtId="0" fontId="3" fillId="0" borderId="3" xfId="0" applyFont="1" applyBorder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quotePrefix="1" applyFont="1" applyBorder="1" applyAlignment="1">
      <alignment horizontal="left" vertical="center"/>
    </xf>
    <xf numFmtId="2" fontId="5" fillId="2" borderId="3" xfId="1" applyNumberFormat="1" applyFont="1" applyFill="1" applyBorder="1">
      <alignment vertical="center"/>
    </xf>
    <xf numFmtId="2" fontId="3" fillId="2" borderId="3" xfId="1" applyNumberFormat="1" applyFont="1" applyFill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49" fontId="3" fillId="4" borderId="5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1" fontId="5" fillId="2" borderId="3" xfId="2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41" fontId="3" fillId="4" borderId="1" xfId="2" applyFont="1" applyFill="1" applyBorder="1" applyAlignment="1">
      <alignment horizontal="center" vertical="center"/>
    </xf>
    <xf numFmtId="41" fontId="3" fillId="4" borderId="3" xfId="2" applyFont="1" applyFill="1" applyBorder="1" applyAlignment="1">
      <alignment horizontal="center" vertical="center"/>
    </xf>
    <xf numFmtId="41" fontId="3" fillId="4" borderId="2" xfId="2" applyFont="1" applyFill="1" applyBorder="1" applyAlignment="1">
      <alignment horizontal="center" vertical="center"/>
    </xf>
    <xf numFmtId="41" fontId="3" fillId="4" borderId="4" xfId="2" applyFont="1" applyFill="1" applyBorder="1" applyAlignment="1">
      <alignment horizontal="center" vertical="center"/>
    </xf>
    <xf numFmtId="41" fontId="3" fillId="4" borderId="6" xfId="2" applyFont="1" applyFill="1" applyBorder="1" applyAlignment="1">
      <alignment horizontal="center" vertical="center"/>
    </xf>
    <xf numFmtId="0" fontId="3" fillId="4" borderId="1" xfId="2" applyNumberFormat="1" applyFont="1" applyFill="1" applyBorder="1" applyAlignment="1">
      <alignment horizontal="left" vertical="center"/>
    </xf>
    <xf numFmtId="41" fontId="3" fillId="4" borderId="5" xfId="2" applyFont="1" applyFill="1" applyBorder="1" applyAlignment="1">
      <alignment horizontal="center" vertical="center"/>
    </xf>
    <xf numFmtId="176" fontId="5" fillId="2" borderId="3" xfId="2" applyNumberFormat="1" applyFont="1" applyFill="1" applyBorder="1">
      <alignment vertical="center"/>
    </xf>
    <xf numFmtId="176" fontId="3" fillId="2" borderId="3" xfId="2" applyNumberFormat="1" applyFont="1" applyFill="1" applyBorder="1">
      <alignment vertical="center"/>
    </xf>
    <xf numFmtId="177" fontId="5" fillId="2" borderId="3" xfId="1" applyNumberFormat="1" applyFont="1" applyFill="1" applyBorder="1">
      <alignment vertical="center"/>
    </xf>
    <xf numFmtId="177" fontId="3" fillId="2" borderId="3" xfId="1" applyNumberFormat="1" applyFont="1" applyFill="1" applyBorder="1">
      <alignment vertical="center"/>
    </xf>
    <xf numFmtId="0" fontId="3" fillId="0" borderId="0" xfId="0" applyFont="1" applyBorder="1">
      <alignment vertical="center"/>
    </xf>
    <xf numFmtId="41" fontId="3" fillId="0" borderId="0" xfId="2" applyFont="1" applyBorder="1">
      <alignment vertical="center"/>
    </xf>
    <xf numFmtId="41" fontId="3" fillId="0" borderId="0" xfId="0" applyNumberFormat="1" applyFont="1" applyBorder="1">
      <alignment vertical="center"/>
    </xf>
    <xf numFmtId="176" fontId="3" fillId="0" borderId="0" xfId="2" applyNumberFormat="1" applyFont="1" applyFill="1" applyBorder="1">
      <alignment vertical="center"/>
    </xf>
    <xf numFmtId="41" fontId="3" fillId="0" borderId="0" xfId="0" applyNumberFormat="1" applyFont="1" applyFill="1" applyBorder="1">
      <alignment vertical="center"/>
    </xf>
    <xf numFmtId="177" fontId="3" fillId="0" borderId="0" xfId="1" applyNumberFormat="1" applyFont="1" applyFill="1" applyBorder="1">
      <alignment vertical="center"/>
    </xf>
    <xf numFmtId="49" fontId="5" fillId="0" borderId="2" xfId="2" applyNumberFormat="1" applyFont="1" applyBorder="1">
      <alignment vertical="center"/>
    </xf>
    <xf numFmtId="0" fontId="5" fillId="0" borderId="0" xfId="0" applyFont="1" applyAlignment="1">
      <alignment horizontal="center" vertical="center"/>
    </xf>
    <xf numFmtId="14" fontId="5" fillId="0" borderId="1" xfId="0" applyNumberFormat="1" applyFont="1" applyBorder="1">
      <alignment vertical="center"/>
    </xf>
    <xf numFmtId="0" fontId="5" fillId="0" borderId="1" xfId="0" applyFont="1" applyBorder="1">
      <alignment vertical="center"/>
    </xf>
    <xf numFmtId="14" fontId="5" fillId="0" borderId="5" xfId="0" applyNumberFormat="1" applyFont="1" applyBorder="1">
      <alignment vertical="center"/>
    </xf>
    <xf numFmtId="0" fontId="5" fillId="0" borderId="5" xfId="0" applyFont="1" applyBorder="1">
      <alignment vertical="center"/>
    </xf>
    <xf numFmtId="0" fontId="3" fillId="5" borderId="13" xfId="0" applyFont="1" applyFill="1" applyBorder="1" applyAlignment="1">
      <alignment horizontal="centerContinuous" vertical="top"/>
    </xf>
    <xf numFmtId="14" fontId="5" fillId="5" borderId="15" xfId="0" applyNumberFormat="1" applyFont="1" applyFill="1" applyBorder="1" applyAlignment="1">
      <alignment horizontal="centerContinuous" vertical="top"/>
    </xf>
    <xf numFmtId="14" fontId="5" fillId="5" borderId="15" xfId="0" applyNumberFormat="1" applyFont="1" applyFill="1" applyBorder="1" applyAlignment="1">
      <alignment horizontal="centerContinuous" vertical="center"/>
    </xf>
    <xf numFmtId="0" fontId="5" fillId="5" borderId="14" xfId="0" applyFont="1" applyFill="1" applyBorder="1" applyAlignment="1">
      <alignment horizontal="centerContinuous" vertical="center"/>
    </xf>
    <xf numFmtId="41" fontId="6" fillId="0" borderId="1" xfId="2" applyFont="1" applyBorder="1">
      <alignment vertical="center"/>
    </xf>
    <xf numFmtId="41" fontId="6" fillId="0" borderId="5" xfId="2" applyFont="1" applyBorder="1">
      <alignment vertical="center"/>
    </xf>
    <xf numFmtId="41" fontId="7" fillId="0" borderId="12" xfId="2" applyFont="1" applyBorder="1">
      <alignment vertical="center"/>
    </xf>
    <xf numFmtId="14" fontId="5" fillId="5" borderId="13" xfId="0" applyNumberFormat="1" applyFont="1" applyFill="1" applyBorder="1" applyAlignment="1">
      <alignment horizontal="centerContinuous" vertical="top"/>
    </xf>
    <xf numFmtId="0" fontId="3" fillId="5" borderId="16" xfId="0" applyFont="1" applyFill="1" applyBorder="1" applyAlignment="1">
      <alignment horizontal="centerContinuous" vertical="top"/>
    </xf>
    <xf numFmtId="0" fontId="4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3" xfId="0" applyFont="1" applyBorder="1">
      <alignment vertical="center"/>
    </xf>
    <xf numFmtId="9" fontId="15" fillId="0" borderId="3" xfId="1" applyFont="1" applyBorder="1">
      <alignment vertical="center"/>
    </xf>
    <xf numFmtId="41" fontId="15" fillId="0" borderId="3" xfId="2" applyFont="1" applyBorder="1">
      <alignment vertical="center"/>
    </xf>
    <xf numFmtId="0" fontId="14" fillId="0" borderId="3" xfId="0" applyFont="1" applyBorder="1">
      <alignment vertical="center"/>
    </xf>
    <xf numFmtId="9" fontId="14" fillId="0" borderId="3" xfId="1" applyFont="1" applyBorder="1">
      <alignment vertical="center"/>
    </xf>
    <xf numFmtId="41" fontId="14" fillId="0" borderId="3" xfId="2" applyFont="1" applyBorder="1">
      <alignment vertical="center"/>
    </xf>
    <xf numFmtId="0" fontId="15" fillId="4" borderId="3" xfId="0" applyFont="1" applyFill="1" applyBorder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15" fillId="0" borderId="0" xfId="0" applyFont="1">
      <alignment vertical="center"/>
    </xf>
    <xf numFmtId="0" fontId="14" fillId="0" borderId="0" xfId="0" applyFont="1" applyBorder="1">
      <alignment vertical="center"/>
    </xf>
    <xf numFmtId="0" fontId="16" fillId="0" borderId="0" xfId="0" applyFont="1">
      <alignment vertical="center"/>
    </xf>
    <xf numFmtId="41" fontId="14" fillId="0" borderId="0" xfId="2" applyFont="1">
      <alignment vertical="center"/>
    </xf>
    <xf numFmtId="0" fontId="17" fillId="0" borderId="0" xfId="0" applyFont="1">
      <alignment vertical="center"/>
    </xf>
    <xf numFmtId="0" fontId="18" fillId="0" borderId="0" xfId="0" applyFont="1" applyBorder="1">
      <alignment vertical="center"/>
    </xf>
    <xf numFmtId="0" fontId="3" fillId="4" borderId="1" xfId="0" applyFont="1" applyFill="1" applyBorder="1" applyAlignment="1">
      <alignment horizontal="center" vertical="center"/>
    </xf>
    <xf numFmtId="41" fontId="5" fillId="6" borderId="3" xfId="2" applyFont="1" applyFill="1" applyBorder="1" applyAlignment="1">
      <alignment horizontal="left" vertical="center"/>
    </xf>
    <xf numFmtId="41" fontId="5" fillId="6" borderId="3" xfId="2" applyFont="1" applyFill="1" applyBorder="1">
      <alignment vertical="center"/>
    </xf>
    <xf numFmtId="41" fontId="5" fillId="7" borderId="3" xfId="2" applyFont="1" applyFill="1" applyBorder="1" applyAlignment="1">
      <alignment horizontal="left" vertical="center"/>
    </xf>
    <xf numFmtId="41" fontId="5" fillId="7" borderId="3" xfId="2" applyFont="1" applyFill="1" applyBorder="1">
      <alignment vertical="center"/>
    </xf>
    <xf numFmtId="0" fontId="11" fillId="0" borderId="3" xfId="0" applyFont="1" applyBorder="1">
      <alignment vertical="center"/>
    </xf>
    <xf numFmtId="0" fontId="11" fillId="0" borderId="7" xfId="0" applyFont="1" applyBorder="1" applyAlignment="1">
      <alignment vertical="top"/>
    </xf>
    <xf numFmtId="41" fontId="12" fillId="0" borderId="0" xfId="2" applyFont="1" applyAlignment="1">
      <alignment horizontal="left" vertical="center"/>
    </xf>
    <xf numFmtId="0" fontId="19" fillId="0" borderId="0" xfId="0" applyFont="1" applyBorder="1">
      <alignment vertical="center"/>
    </xf>
    <xf numFmtId="41" fontId="5" fillId="0" borderId="3" xfId="2" applyFont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1" fillId="0" borderId="0" xfId="0" applyFont="1">
      <alignment vertical="center"/>
    </xf>
    <xf numFmtId="0" fontId="5" fillId="0" borderId="3" xfId="0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0" fontId="3" fillId="5" borderId="13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right" vertical="center"/>
    </xf>
    <xf numFmtId="41" fontId="5" fillId="0" borderId="1" xfId="2" applyFont="1" applyBorder="1">
      <alignment vertical="center"/>
    </xf>
    <xf numFmtId="0" fontId="5" fillId="0" borderId="0" xfId="0" applyFont="1" applyBorder="1">
      <alignment vertical="center"/>
    </xf>
    <xf numFmtId="0" fontId="5" fillId="0" borderId="0" xfId="0" quotePrefix="1" applyFont="1" applyBorder="1" applyAlignment="1">
      <alignment horizontal="left" vertical="center"/>
    </xf>
    <xf numFmtId="41" fontId="3" fillId="3" borderId="3" xfId="2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5" fillId="0" borderId="3" xfId="0" applyNumberFormat="1" applyFont="1" applyBorder="1" applyAlignment="1">
      <alignment horizontal="center" vertical="center" shrinkToFit="1"/>
    </xf>
    <xf numFmtId="0" fontId="3" fillId="4" borderId="1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9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32"/>
  <sheetViews>
    <sheetView showGridLines="0" tabSelected="1" zoomScaleNormal="100" workbookViewId="0">
      <pane ySplit="2" topLeftCell="A3" activePane="bottomLeft" state="frozen"/>
      <selection pane="bottomLeft" activeCell="C1" sqref="C1"/>
    </sheetView>
  </sheetViews>
  <sheetFormatPr defaultColWidth="9.109375" defaultRowHeight="12" x14ac:dyDescent="0.15"/>
  <cols>
    <col min="1" max="1" width="3.77734375" style="12" customWidth="1"/>
    <col min="2" max="22" width="12.33203125" style="12" customWidth="1"/>
    <col min="23" max="16384" width="9.109375" style="12"/>
  </cols>
  <sheetData>
    <row r="1" spans="2:22" s="1" customFormat="1" ht="20.25" x14ac:dyDescent="0.15">
      <c r="B1" s="89" t="s">
        <v>73</v>
      </c>
      <c r="C1" s="1" t="s">
        <v>177</v>
      </c>
    </row>
    <row r="2" spans="2:22" s="2" customFormat="1" ht="26.25" x14ac:dyDescent="0.15">
      <c r="B2" s="88" t="s">
        <v>98</v>
      </c>
      <c r="C2" s="87"/>
      <c r="D2" s="87"/>
      <c r="E2" s="87" t="s">
        <v>177</v>
      </c>
      <c r="F2" s="87"/>
      <c r="G2" s="87"/>
      <c r="H2" s="87"/>
      <c r="I2" s="87"/>
      <c r="J2" s="87"/>
      <c r="K2" s="87"/>
      <c r="L2" s="113"/>
      <c r="M2" s="87"/>
      <c r="N2" s="87"/>
    </row>
    <row r="4" spans="2:22" s="1" customFormat="1" ht="16.5" x14ac:dyDescent="0.15">
      <c r="B4" s="38" t="s">
        <v>101</v>
      </c>
      <c r="D4" s="126" t="s">
        <v>174</v>
      </c>
      <c r="N4" s="3"/>
      <c r="S4" s="3"/>
      <c r="V4" s="3" t="s">
        <v>64</v>
      </c>
    </row>
    <row r="5" spans="2:22" s="4" customFormat="1" ht="14.25" x14ac:dyDescent="0.15">
      <c r="B5" s="105" t="s">
        <v>7</v>
      </c>
      <c r="C5" s="105" t="s">
        <v>0</v>
      </c>
      <c r="D5" s="105" t="s">
        <v>45</v>
      </c>
      <c r="E5" s="105" t="s">
        <v>137</v>
      </c>
      <c r="F5" s="105" t="s">
        <v>138</v>
      </c>
      <c r="G5" s="133" t="s">
        <v>134</v>
      </c>
      <c r="H5" s="133" t="s">
        <v>149</v>
      </c>
      <c r="I5" s="133" t="s">
        <v>85</v>
      </c>
      <c r="J5" s="133" t="s">
        <v>154</v>
      </c>
      <c r="K5" s="44" t="s">
        <v>41</v>
      </c>
      <c r="L5" s="45" t="s">
        <v>62</v>
      </c>
      <c r="M5" s="44" t="s">
        <v>8</v>
      </c>
      <c r="N5" s="45" t="s">
        <v>143</v>
      </c>
      <c r="O5" s="44" t="s">
        <v>4</v>
      </c>
      <c r="P5" s="45" t="s">
        <v>144</v>
      </c>
      <c r="Q5" s="44" t="s">
        <v>43</v>
      </c>
      <c r="R5" s="44" t="s">
        <v>53</v>
      </c>
      <c r="S5" s="44" t="s">
        <v>56</v>
      </c>
      <c r="T5" s="135" t="s">
        <v>100</v>
      </c>
      <c r="U5" s="136"/>
      <c r="V5" s="44" t="s">
        <v>145</v>
      </c>
    </row>
    <row r="6" spans="2:22" s="4" customFormat="1" ht="11.25" customHeight="1" x14ac:dyDescent="0.15">
      <c r="B6" s="46"/>
      <c r="C6" s="47" t="s">
        <v>70</v>
      </c>
      <c r="D6" s="47" t="s">
        <v>70</v>
      </c>
      <c r="E6" s="46"/>
      <c r="F6" s="46"/>
      <c r="G6" s="134"/>
      <c r="H6" s="134"/>
      <c r="I6" s="134"/>
      <c r="J6" s="134"/>
      <c r="K6" s="46" t="s">
        <v>1</v>
      </c>
      <c r="L6" s="46" t="s">
        <v>2</v>
      </c>
      <c r="M6" s="46" t="s">
        <v>3</v>
      </c>
      <c r="N6" s="48" t="s">
        <v>5</v>
      </c>
      <c r="O6" s="46" t="s">
        <v>42</v>
      </c>
      <c r="P6" s="46"/>
      <c r="Q6" s="46" t="s">
        <v>44</v>
      </c>
      <c r="R6" s="46"/>
      <c r="S6" s="46" t="s">
        <v>55</v>
      </c>
      <c r="T6" s="46" t="s">
        <v>75</v>
      </c>
      <c r="U6" s="46" t="s">
        <v>76</v>
      </c>
      <c r="V6" s="46"/>
    </row>
    <row r="7" spans="2:22" x14ac:dyDescent="0.15">
      <c r="B7" s="5" t="s">
        <v>151</v>
      </c>
      <c r="C7" s="19">
        <v>40239</v>
      </c>
      <c r="D7" s="19">
        <v>43311</v>
      </c>
      <c r="E7" s="7" t="s">
        <v>52</v>
      </c>
      <c r="F7" s="127" t="s">
        <v>173</v>
      </c>
      <c r="G7" s="117" t="s">
        <v>72</v>
      </c>
      <c r="H7" s="117" t="s">
        <v>150</v>
      </c>
      <c r="I7" s="117" t="s">
        <v>72</v>
      </c>
      <c r="J7" s="117" t="s">
        <v>155</v>
      </c>
      <c r="K7" s="8">
        <v>1000</v>
      </c>
      <c r="L7" s="8">
        <v>1000</v>
      </c>
      <c r="M7" s="8">
        <v>1200</v>
      </c>
      <c r="N7" s="8">
        <v>1500</v>
      </c>
      <c r="O7" s="42">
        <f>N7/L7</f>
        <v>1.5</v>
      </c>
      <c r="P7" s="9">
        <v>8.8099999999999998E-2</v>
      </c>
      <c r="Q7" s="10">
        <f>M7/K7</f>
        <v>1.2</v>
      </c>
      <c r="R7" s="8">
        <v>2</v>
      </c>
      <c r="S7" s="10">
        <v>7.0000000000000007E-2</v>
      </c>
      <c r="T7" s="11">
        <v>100</v>
      </c>
      <c r="U7" s="11">
        <v>50</v>
      </c>
      <c r="V7" s="114" t="s">
        <v>77</v>
      </c>
    </row>
    <row r="8" spans="2:22" x14ac:dyDescent="0.15">
      <c r="B8" s="5" t="s">
        <v>152</v>
      </c>
      <c r="C8" s="19">
        <v>40786</v>
      </c>
      <c r="D8" s="19">
        <v>43628</v>
      </c>
      <c r="E8" s="7" t="s">
        <v>59</v>
      </c>
      <c r="F8" s="127" t="s">
        <v>172</v>
      </c>
      <c r="G8" s="117" t="s">
        <v>71</v>
      </c>
      <c r="H8" s="118">
        <v>0.6</v>
      </c>
      <c r="I8" s="117" t="s">
        <v>71</v>
      </c>
      <c r="J8" s="117" t="s">
        <v>148</v>
      </c>
      <c r="K8" s="8">
        <v>12000</v>
      </c>
      <c r="L8" s="8">
        <v>10000</v>
      </c>
      <c r="M8" s="8">
        <v>9000</v>
      </c>
      <c r="N8" s="8">
        <v>8000</v>
      </c>
      <c r="O8" s="42">
        <f>N8/L8</f>
        <v>0.8</v>
      </c>
      <c r="P8" s="9">
        <v>-3.3799999999999997E-2</v>
      </c>
      <c r="Q8" s="10">
        <f>M8/K8</f>
        <v>0.75</v>
      </c>
      <c r="R8" s="8">
        <v>6</v>
      </c>
      <c r="S8" s="10">
        <v>7.0000000000000007E-2</v>
      </c>
      <c r="T8" s="11" t="s">
        <v>54</v>
      </c>
      <c r="U8" s="11">
        <v>0</v>
      </c>
      <c r="V8" s="114" t="s">
        <v>58</v>
      </c>
    </row>
    <row r="9" spans="2:22" x14ac:dyDescent="0.15">
      <c r="B9" s="5"/>
      <c r="C9" s="6"/>
      <c r="D9" s="6"/>
      <c r="E9" s="7"/>
      <c r="F9" s="7"/>
      <c r="G9" s="110"/>
      <c r="H9" s="110"/>
      <c r="I9" s="110"/>
      <c r="J9" s="110"/>
      <c r="K9" s="8"/>
      <c r="L9" s="8"/>
      <c r="M9" s="8"/>
      <c r="N9" s="8"/>
      <c r="O9" s="42"/>
      <c r="P9" s="9"/>
      <c r="Q9" s="10"/>
      <c r="R9" s="8"/>
      <c r="S9" s="10"/>
      <c r="T9" s="11"/>
      <c r="U9" s="11"/>
      <c r="V9" s="11"/>
    </row>
    <row r="10" spans="2:22" s="1" customFormat="1" x14ac:dyDescent="0.15">
      <c r="B10" s="130" t="s">
        <v>17</v>
      </c>
      <c r="C10" s="131"/>
      <c r="D10" s="131"/>
      <c r="E10" s="131"/>
      <c r="F10" s="131"/>
      <c r="G10" s="131"/>
      <c r="H10" s="131"/>
      <c r="I10" s="131"/>
      <c r="J10" s="132"/>
      <c r="K10" s="33">
        <f>SUM(K7:K8)</f>
        <v>13000</v>
      </c>
      <c r="L10" s="33">
        <f>SUM(L7:L8)</f>
        <v>11000</v>
      </c>
      <c r="M10" s="33">
        <f>SUM(M7:M8)</f>
        <v>10200</v>
      </c>
      <c r="N10" s="33">
        <f>SUM(N7:N8)</f>
        <v>9500</v>
      </c>
      <c r="O10" s="43">
        <f>N10/L10</f>
        <v>0.86363636363636365</v>
      </c>
      <c r="P10" s="50" t="s">
        <v>87</v>
      </c>
      <c r="Q10" s="35">
        <f>M10/K10</f>
        <v>0.7846153846153846</v>
      </c>
      <c r="R10" s="33">
        <v>8</v>
      </c>
      <c r="S10" s="35"/>
      <c r="T10" s="36">
        <v>100</v>
      </c>
      <c r="U10" s="39">
        <v>50</v>
      </c>
      <c r="V10" s="36"/>
    </row>
    <row r="11" spans="2:22" x14ac:dyDescent="0.15">
      <c r="B11" s="13" t="s">
        <v>153</v>
      </c>
      <c r="C11" s="13"/>
      <c r="D11" s="13"/>
      <c r="E11" s="13"/>
      <c r="F11" s="14"/>
      <c r="G11" s="14"/>
      <c r="H11" s="14"/>
      <c r="I11" s="14"/>
      <c r="J11" s="14"/>
      <c r="K11" s="14"/>
      <c r="L11" s="15"/>
      <c r="M11" s="16"/>
      <c r="N11" s="17"/>
    </row>
    <row r="12" spans="2:22" x14ac:dyDescent="0.15">
      <c r="B12" s="40" t="s">
        <v>139</v>
      </c>
    </row>
    <row r="13" spans="2:22" x14ac:dyDescent="0.15">
      <c r="B13" s="41" t="s">
        <v>78</v>
      </c>
    </row>
    <row r="14" spans="2:22" x14ac:dyDescent="0.15">
      <c r="B14" s="41" t="s">
        <v>79</v>
      </c>
    </row>
    <row r="15" spans="2:22" s="116" customFormat="1" x14ac:dyDescent="0.15">
      <c r="B15" s="12" t="s">
        <v>161</v>
      </c>
    </row>
    <row r="16" spans="2:22" x14ac:dyDescent="0.15">
      <c r="B16" s="12" t="s">
        <v>95</v>
      </c>
    </row>
    <row r="17" spans="2:9" x14ac:dyDescent="0.15">
      <c r="B17" s="12" t="s">
        <v>146</v>
      </c>
    </row>
    <row r="18" spans="2:9" x14ac:dyDescent="0.15">
      <c r="B18" s="12" t="s">
        <v>147</v>
      </c>
    </row>
    <row r="20" spans="2:9" ht="16.5" x14ac:dyDescent="0.15">
      <c r="B20" s="38" t="s">
        <v>84</v>
      </c>
      <c r="F20" s="49" t="s">
        <v>86</v>
      </c>
    </row>
    <row r="21" spans="2:9" ht="12" customHeight="1" x14ac:dyDescent="0.15">
      <c r="B21" s="44" t="s">
        <v>7</v>
      </c>
      <c r="C21" s="45" t="s">
        <v>60</v>
      </c>
      <c r="D21" s="44" t="s">
        <v>47</v>
      </c>
      <c r="E21" s="44" t="s">
        <v>46</v>
      </c>
      <c r="F21" s="44" t="s">
        <v>51</v>
      </c>
    </row>
    <row r="22" spans="2:9" x14ac:dyDescent="0.15">
      <c r="B22" s="46"/>
      <c r="C22" s="46"/>
      <c r="D22" s="46"/>
      <c r="E22" s="46" t="s">
        <v>48</v>
      </c>
      <c r="F22" s="46"/>
    </row>
    <row r="23" spans="2:9" x14ac:dyDescent="0.15">
      <c r="B23" s="119" t="s">
        <v>151</v>
      </c>
      <c r="C23" s="30">
        <v>40239</v>
      </c>
      <c r="D23" s="6">
        <v>40239</v>
      </c>
      <c r="E23" s="5" t="s">
        <v>49</v>
      </c>
      <c r="F23" s="18">
        <v>-1000000000</v>
      </c>
    </row>
    <row r="24" spans="2:9" x14ac:dyDescent="0.15">
      <c r="B24" s="31"/>
      <c r="C24" s="32"/>
      <c r="D24" s="6">
        <v>42544</v>
      </c>
      <c r="E24" s="5" t="s">
        <v>50</v>
      </c>
      <c r="F24" s="18">
        <v>1200000000</v>
      </c>
    </row>
    <row r="25" spans="2:9" ht="12.75" thickBot="1" x14ac:dyDescent="0.2">
      <c r="B25" s="31"/>
      <c r="C25" s="32"/>
      <c r="D25" s="74">
        <v>42917</v>
      </c>
      <c r="E25" s="75" t="s">
        <v>50</v>
      </c>
      <c r="F25" s="82">
        <v>300000000</v>
      </c>
    </row>
    <row r="26" spans="2:9" ht="12.75" thickBot="1" x14ac:dyDescent="0.2">
      <c r="B26" s="78" t="s">
        <v>63</v>
      </c>
      <c r="C26" s="79"/>
      <c r="D26" s="80"/>
      <c r="E26" s="81"/>
      <c r="F26" s="84">
        <f>SUM(F23:F25)</f>
        <v>500000000</v>
      </c>
      <c r="G26" s="120" t="s">
        <v>96</v>
      </c>
      <c r="H26" s="121" t="s">
        <v>87</v>
      </c>
      <c r="I26" s="115"/>
    </row>
    <row r="27" spans="2:9" x14ac:dyDescent="0.15">
      <c r="B27" s="31" t="s">
        <v>152</v>
      </c>
      <c r="C27" s="32">
        <v>40786</v>
      </c>
      <c r="D27" s="76">
        <v>40786</v>
      </c>
      <c r="E27" s="77" t="s">
        <v>49</v>
      </c>
      <c r="F27" s="83">
        <v>-5000000000</v>
      </c>
      <c r="G27" s="73"/>
      <c r="H27" s="73"/>
      <c r="I27" s="49"/>
    </row>
    <row r="28" spans="2:9" x14ac:dyDescent="0.15">
      <c r="B28" s="31"/>
      <c r="C28" s="32"/>
      <c r="D28" s="6">
        <v>41737</v>
      </c>
      <c r="E28" s="5" t="s">
        <v>49</v>
      </c>
      <c r="F28" s="18">
        <v>-5000000000</v>
      </c>
      <c r="G28" s="73"/>
      <c r="H28" s="73"/>
      <c r="I28" s="49"/>
    </row>
    <row r="29" spans="2:9" x14ac:dyDescent="0.15">
      <c r="B29" s="111"/>
      <c r="C29" s="32"/>
      <c r="D29" s="6">
        <v>43498</v>
      </c>
      <c r="E29" s="5" t="s">
        <v>50</v>
      </c>
      <c r="F29" s="18">
        <v>6000000000</v>
      </c>
      <c r="G29" s="73"/>
      <c r="H29" s="73"/>
      <c r="I29" s="49"/>
    </row>
    <row r="30" spans="2:9" ht="12.75" thickBot="1" x14ac:dyDescent="0.2">
      <c r="B30" s="31"/>
      <c r="C30" s="32"/>
      <c r="D30" s="74">
        <v>43618</v>
      </c>
      <c r="E30" s="75" t="s">
        <v>50</v>
      </c>
      <c r="F30" s="82">
        <v>2000000000</v>
      </c>
      <c r="G30" s="73"/>
      <c r="H30" s="73"/>
      <c r="I30" s="49"/>
    </row>
    <row r="31" spans="2:9" ht="12.75" thickBot="1" x14ac:dyDescent="0.2">
      <c r="B31" s="86" t="s">
        <v>63</v>
      </c>
      <c r="C31" s="85"/>
      <c r="D31" s="80"/>
      <c r="E31" s="81"/>
      <c r="F31" s="84">
        <f>SUM(F27:F30)</f>
        <v>-2000000000</v>
      </c>
      <c r="G31" s="120" t="s">
        <v>96</v>
      </c>
      <c r="H31" s="121" t="s">
        <v>87</v>
      </c>
      <c r="I31" s="115"/>
    </row>
    <row r="32" spans="2:9" x14ac:dyDescent="0.15">
      <c r="B32" s="12" t="s">
        <v>65</v>
      </c>
      <c r="I32" s="49"/>
    </row>
  </sheetData>
  <customSheetViews>
    <customSheetView guid="{ACA9A0E0-7E3A-4142-9DDC-FA61DB542A25}" showGridLines="0" fitToPage="1">
      <pane ySplit="3" topLeftCell="A4" activePane="bottomLeft" state="frozen"/>
      <selection pane="bottomLeft" activeCell="A5" sqref="A5"/>
      <pageMargins left="0.47244094488188981" right="0.47244094488188981" top="0.59055118110236227" bottom="0.59055118110236227" header="0.51181102362204722" footer="0.31496062992125984"/>
      <pageSetup paperSize="9" scale="59" orientation="landscape" r:id="rId1"/>
      <headerFooter alignWithMargins="0"/>
    </customSheetView>
  </customSheetViews>
  <mergeCells count="6">
    <mergeCell ref="B10:J10"/>
    <mergeCell ref="G5:G6"/>
    <mergeCell ref="I5:I6"/>
    <mergeCell ref="T5:U5"/>
    <mergeCell ref="J5:J6"/>
    <mergeCell ref="H5:H6"/>
  </mergeCells>
  <phoneticPr fontId="2" type="noConversion"/>
  <pageMargins left="0.47244094488188981" right="0.47244094488188981" top="0.59055118110236227" bottom="0.59055118110236227" header="0.51181102362204722" footer="0.31496062992125984"/>
  <pageSetup paperSize="9" scale="5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Y48"/>
  <sheetViews>
    <sheetView showGridLines="0" zoomScaleNormal="100" workbookViewId="0">
      <pane ySplit="2" topLeftCell="A3" activePane="bottomLeft" state="frozen"/>
      <selection pane="bottomLeft" activeCell="B2" sqref="B2"/>
    </sheetView>
  </sheetViews>
  <sheetFormatPr defaultColWidth="9.109375" defaultRowHeight="12" x14ac:dyDescent="0.15"/>
  <cols>
    <col min="1" max="1" width="3.77734375" style="12" customWidth="1"/>
    <col min="2" max="22" width="12.33203125" style="12" customWidth="1"/>
    <col min="23" max="23" width="11.77734375" style="12" customWidth="1"/>
    <col min="24" max="16384" width="9.109375" style="12"/>
  </cols>
  <sheetData>
    <row r="1" spans="2:25" s="1" customFormat="1" ht="20.25" x14ac:dyDescent="0.15">
      <c r="B1" s="89" t="s">
        <v>73</v>
      </c>
    </row>
    <row r="2" spans="2:25" s="2" customFormat="1" ht="26.25" x14ac:dyDescent="0.15">
      <c r="B2" s="88" t="s">
        <v>99</v>
      </c>
      <c r="C2" s="87"/>
      <c r="D2" s="87"/>
      <c r="E2" s="87"/>
      <c r="F2" s="87"/>
      <c r="G2" s="87"/>
      <c r="H2" s="87"/>
      <c r="I2" s="87"/>
      <c r="J2" s="87"/>
      <c r="K2" s="87"/>
      <c r="L2" s="104"/>
      <c r="M2" s="87"/>
      <c r="N2" s="87"/>
    </row>
    <row r="4" spans="2:25" s="1" customFormat="1" ht="16.5" x14ac:dyDescent="0.15">
      <c r="B4" s="38" t="s">
        <v>102</v>
      </c>
      <c r="F4" s="126" t="s">
        <v>174</v>
      </c>
      <c r="V4" s="3"/>
      <c r="Y4" s="3" t="s">
        <v>64</v>
      </c>
    </row>
    <row r="5" spans="2:25" s="4" customFormat="1" ht="12" customHeight="1" x14ac:dyDescent="0.15">
      <c r="B5" s="44" t="s">
        <v>7</v>
      </c>
      <c r="C5" s="45" t="s">
        <v>61</v>
      </c>
      <c r="D5" s="45" t="s">
        <v>158</v>
      </c>
      <c r="E5" s="44" t="s">
        <v>66</v>
      </c>
      <c r="F5" s="44" t="s">
        <v>89</v>
      </c>
      <c r="G5" s="44" t="s">
        <v>90</v>
      </c>
      <c r="H5" s="133" t="s">
        <v>134</v>
      </c>
      <c r="I5" s="133" t="s">
        <v>149</v>
      </c>
      <c r="J5" s="133" t="s">
        <v>85</v>
      </c>
      <c r="K5" s="133" t="s">
        <v>160</v>
      </c>
      <c r="L5" s="137" t="s">
        <v>41</v>
      </c>
      <c r="M5" s="133" t="s">
        <v>135</v>
      </c>
      <c r="N5" s="44" t="s">
        <v>62</v>
      </c>
      <c r="O5" s="128" t="s">
        <v>8</v>
      </c>
      <c r="P5" s="128" t="s">
        <v>9</v>
      </c>
      <c r="Q5" s="128" t="s">
        <v>178</v>
      </c>
      <c r="R5" s="51" t="s">
        <v>179</v>
      </c>
      <c r="S5" s="128" t="s">
        <v>23</v>
      </c>
      <c r="T5" s="52" t="s">
        <v>21</v>
      </c>
      <c r="U5" s="51" t="s">
        <v>92</v>
      </c>
      <c r="V5" s="44" t="s">
        <v>93</v>
      </c>
      <c r="W5" s="51" t="s">
        <v>94</v>
      </c>
      <c r="X5" s="135" t="s">
        <v>100</v>
      </c>
      <c r="Y5" s="136"/>
    </row>
    <row r="6" spans="2:25" s="4" customFormat="1" x14ac:dyDescent="0.15">
      <c r="B6" s="47"/>
      <c r="C6" s="47" t="s">
        <v>70</v>
      </c>
      <c r="D6" s="47" t="s">
        <v>70</v>
      </c>
      <c r="E6" s="47" t="s">
        <v>70</v>
      </c>
      <c r="F6" s="47"/>
      <c r="G6" s="47"/>
      <c r="H6" s="134"/>
      <c r="I6" s="134"/>
      <c r="J6" s="134"/>
      <c r="K6" s="134"/>
      <c r="L6" s="138"/>
      <c r="M6" s="138"/>
      <c r="N6" s="46" t="s">
        <v>1</v>
      </c>
      <c r="O6" s="129" t="s">
        <v>2</v>
      </c>
      <c r="P6" s="129" t="s">
        <v>3</v>
      </c>
      <c r="Q6" s="129" t="s">
        <v>5</v>
      </c>
      <c r="R6" s="53" t="s">
        <v>6</v>
      </c>
      <c r="S6" s="129" t="s">
        <v>26</v>
      </c>
      <c r="T6" s="54" t="s">
        <v>27</v>
      </c>
      <c r="U6" s="53" t="s">
        <v>28</v>
      </c>
      <c r="V6" s="46" t="s">
        <v>165</v>
      </c>
      <c r="W6" s="53" t="s">
        <v>166</v>
      </c>
      <c r="X6" s="46" t="s">
        <v>75</v>
      </c>
      <c r="Y6" s="46" t="s">
        <v>76</v>
      </c>
    </row>
    <row r="7" spans="2:25" x14ac:dyDescent="0.15">
      <c r="B7" s="5" t="s">
        <v>157</v>
      </c>
      <c r="C7" s="19">
        <v>42288</v>
      </c>
      <c r="D7" s="19">
        <v>43748</v>
      </c>
      <c r="E7" s="19">
        <v>45209</v>
      </c>
      <c r="F7" s="7" t="s">
        <v>80</v>
      </c>
      <c r="G7" s="127" t="s">
        <v>172</v>
      </c>
      <c r="H7" s="117" t="s">
        <v>71</v>
      </c>
      <c r="I7" s="118">
        <v>0.5</v>
      </c>
      <c r="J7" s="117" t="s">
        <v>72</v>
      </c>
      <c r="K7" s="117" t="s">
        <v>140</v>
      </c>
      <c r="L7" s="8">
        <v>10000</v>
      </c>
      <c r="M7" s="8">
        <v>200</v>
      </c>
      <c r="N7" s="8">
        <v>10000</v>
      </c>
      <c r="O7" s="8">
        <v>9000</v>
      </c>
      <c r="P7" s="8">
        <v>2000</v>
      </c>
      <c r="Q7" s="8">
        <v>3000</v>
      </c>
      <c r="R7" s="8">
        <v>2000</v>
      </c>
      <c r="S7" s="20">
        <v>1500</v>
      </c>
      <c r="T7" s="8">
        <f>P7+Q7+R7</f>
        <v>7000</v>
      </c>
      <c r="U7" s="62">
        <f>T7/N7</f>
        <v>0.7</v>
      </c>
      <c r="V7" s="20">
        <f>P7+Q7+S7</f>
        <v>6500</v>
      </c>
      <c r="W7" s="64">
        <f>V7/N7</f>
        <v>0.65</v>
      </c>
      <c r="X7" s="11">
        <v>100</v>
      </c>
      <c r="Y7" s="11">
        <v>50</v>
      </c>
    </row>
    <row r="8" spans="2:25" x14ac:dyDescent="0.15">
      <c r="B8" s="5" t="s">
        <v>156</v>
      </c>
      <c r="C8" s="19">
        <v>43709</v>
      </c>
      <c r="D8" s="19">
        <v>45169</v>
      </c>
      <c r="E8" s="21" t="s">
        <v>74</v>
      </c>
      <c r="F8" s="7" t="s">
        <v>81</v>
      </c>
      <c r="G8" s="127" t="s">
        <v>173</v>
      </c>
      <c r="H8" s="117" t="s">
        <v>72</v>
      </c>
      <c r="I8" s="117" t="s">
        <v>150</v>
      </c>
      <c r="J8" s="117" t="s">
        <v>71</v>
      </c>
      <c r="K8" s="117" t="s">
        <v>141</v>
      </c>
      <c r="L8" s="8">
        <v>20000</v>
      </c>
      <c r="M8" s="8">
        <v>500</v>
      </c>
      <c r="N8" s="8">
        <v>20000</v>
      </c>
      <c r="O8" s="8">
        <v>12000</v>
      </c>
      <c r="P8" s="8">
        <v>9000</v>
      </c>
      <c r="Q8" s="8">
        <v>0</v>
      </c>
      <c r="R8" s="8">
        <v>9000</v>
      </c>
      <c r="S8" s="20">
        <v>3500</v>
      </c>
      <c r="T8" s="8">
        <f>P8+Q8+R8</f>
        <v>18000</v>
      </c>
      <c r="U8" s="62">
        <f>T8/N8</f>
        <v>0.9</v>
      </c>
      <c r="V8" s="20">
        <f>P8+Q8+S8</f>
        <v>12500</v>
      </c>
      <c r="W8" s="64">
        <f>V8/N8</f>
        <v>0.625</v>
      </c>
      <c r="X8" s="11" t="s">
        <v>54</v>
      </c>
      <c r="Y8" s="11">
        <v>0</v>
      </c>
    </row>
    <row r="9" spans="2:25" x14ac:dyDescent="0.15">
      <c r="B9" s="5"/>
      <c r="C9" s="19"/>
      <c r="D9" s="19"/>
      <c r="E9" s="19"/>
      <c r="F9" s="21"/>
      <c r="G9" s="21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20"/>
      <c r="T9" s="8"/>
      <c r="U9" s="62"/>
      <c r="V9" s="20"/>
      <c r="W9" s="64"/>
      <c r="X9" s="11"/>
      <c r="Y9" s="11"/>
    </row>
    <row r="10" spans="2:25" s="1" customFormat="1" x14ac:dyDescent="0.15">
      <c r="B10" s="130" t="s">
        <v>17</v>
      </c>
      <c r="C10" s="131"/>
      <c r="D10" s="131"/>
      <c r="E10" s="131"/>
      <c r="F10" s="131"/>
      <c r="G10" s="131"/>
      <c r="H10" s="131"/>
      <c r="I10" s="131"/>
      <c r="J10" s="131"/>
      <c r="K10" s="132"/>
      <c r="L10" s="33">
        <f t="shared" ref="L10:M10" si="0">SUM(L7:L8)</f>
        <v>30000</v>
      </c>
      <c r="M10" s="33">
        <f t="shared" si="0"/>
        <v>700</v>
      </c>
      <c r="N10" s="33">
        <f t="shared" ref="N10:Q10" si="1">SUM(N7:N8)</f>
        <v>30000</v>
      </c>
      <c r="O10" s="33">
        <f t="shared" si="1"/>
        <v>21000</v>
      </c>
      <c r="P10" s="33">
        <f t="shared" si="1"/>
        <v>11000</v>
      </c>
      <c r="Q10" s="33">
        <f t="shared" si="1"/>
        <v>3000</v>
      </c>
      <c r="R10" s="33">
        <f>SUM(R7:R8)</f>
        <v>11000</v>
      </c>
      <c r="S10" s="34">
        <f>SUM(S7:S8)</f>
        <v>5000</v>
      </c>
      <c r="T10" s="33">
        <f>SUM(T7:T8)</f>
        <v>25000</v>
      </c>
      <c r="U10" s="63">
        <f>T10/N10</f>
        <v>0.83333333333333337</v>
      </c>
      <c r="V10" s="34">
        <f>SUM(V7:V8)</f>
        <v>19000</v>
      </c>
      <c r="W10" s="65">
        <f>V10/N10</f>
        <v>0.6333333333333333</v>
      </c>
      <c r="X10" s="36">
        <v>100</v>
      </c>
      <c r="Y10" s="39">
        <v>50</v>
      </c>
    </row>
    <row r="11" spans="2:25" s="1" customFormat="1" x14ac:dyDescent="0.15">
      <c r="B11" s="123" t="s">
        <v>88</v>
      </c>
      <c r="C11" s="66"/>
      <c r="D11" s="66"/>
      <c r="E11" s="66"/>
      <c r="F11" s="66"/>
      <c r="G11" s="66"/>
      <c r="H11" s="67"/>
      <c r="I11" s="67"/>
      <c r="J11" s="67"/>
      <c r="K11" s="67"/>
      <c r="L11" s="67"/>
      <c r="M11" s="67"/>
      <c r="N11" s="67"/>
      <c r="O11" s="67"/>
      <c r="P11" s="68"/>
      <c r="Q11" s="67"/>
      <c r="R11" s="69"/>
      <c r="S11" s="70"/>
      <c r="T11" s="71"/>
      <c r="U11" s="66"/>
      <c r="V11" s="66"/>
    </row>
    <row r="12" spans="2:25" x14ac:dyDescent="0.15">
      <c r="B12" s="13" t="s">
        <v>159</v>
      </c>
      <c r="V12" s="4"/>
    </row>
    <row r="13" spans="2:25" x14ac:dyDescent="0.15">
      <c r="B13" s="40" t="s">
        <v>91</v>
      </c>
      <c r="V13" s="4"/>
    </row>
    <row r="14" spans="2:25" x14ac:dyDescent="0.15">
      <c r="B14" s="41" t="s">
        <v>78</v>
      </c>
      <c r="V14" s="4"/>
    </row>
    <row r="15" spans="2:25" x14ac:dyDescent="0.15">
      <c r="B15" s="41" t="s">
        <v>79</v>
      </c>
      <c r="V15" s="4"/>
    </row>
    <row r="16" spans="2:25" x14ac:dyDescent="0.15">
      <c r="B16" s="124" t="s">
        <v>162</v>
      </c>
      <c r="V16" s="4"/>
    </row>
    <row r="17" spans="2:22" x14ac:dyDescent="0.15">
      <c r="B17" s="12" t="s">
        <v>142</v>
      </c>
    </row>
    <row r="18" spans="2:22" x14ac:dyDescent="0.15">
      <c r="B18" s="12" t="s">
        <v>163</v>
      </c>
      <c r="P18" s="112"/>
      <c r="V18" s="4"/>
    </row>
    <row r="20" spans="2:22" s="1" customFormat="1" ht="16.5" x14ac:dyDescent="0.15">
      <c r="B20" s="38" t="s">
        <v>82</v>
      </c>
      <c r="N20" s="3" t="s">
        <v>67</v>
      </c>
      <c r="V20" s="12"/>
    </row>
    <row r="21" spans="2:22" s="22" customFormat="1" x14ac:dyDescent="0.15">
      <c r="B21" s="55" t="s">
        <v>7</v>
      </c>
      <c r="C21" s="56" t="s">
        <v>18</v>
      </c>
      <c r="D21" s="57" t="s">
        <v>19</v>
      </c>
      <c r="E21" s="57" t="s">
        <v>20</v>
      </c>
      <c r="F21" s="58"/>
      <c r="G21" s="58"/>
      <c r="H21" s="58"/>
      <c r="I21" s="58"/>
      <c r="J21" s="58"/>
      <c r="K21" s="58"/>
      <c r="L21" s="58"/>
      <c r="M21" s="58"/>
      <c r="N21" s="59"/>
    </row>
    <row r="22" spans="2:22" s="26" customFormat="1" x14ac:dyDescent="0.15">
      <c r="B22" s="122" t="s">
        <v>157</v>
      </c>
      <c r="C22" s="23" t="s">
        <v>10</v>
      </c>
      <c r="D22" s="8">
        <v>1000</v>
      </c>
      <c r="E22" s="72" t="s">
        <v>167</v>
      </c>
      <c r="F22" s="24"/>
      <c r="G22" s="24"/>
      <c r="H22" s="24"/>
      <c r="I22" s="24"/>
      <c r="J22" s="24"/>
      <c r="K22" s="24"/>
      <c r="L22" s="24"/>
      <c r="M22" s="24"/>
      <c r="N22" s="25"/>
    </row>
    <row r="23" spans="2:22" s="26" customFormat="1" x14ac:dyDescent="0.15">
      <c r="B23" s="27"/>
      <c r="C23" s="23" t="s">
        <v>11</v>
      </c>
      <c r="D23" s="8">
        <v>500</v>
      </c>
      <c r="E23" s="72" t="s">
        <v>168</v>
      </c>
      <c r="F23" s="24"/>
      <c r="G23" s="24"/>
      <c r="H23" s="24"/>
      <c r="I23" s="24"/>
      <c r="J23" s="24"/>
      <c r="K23" s="24"/>
      <c r="L23" s="24"/>
      <c r="M23" s="24"/>
      <c r="N23" s="25"/>
    </row>
    <row r="24" spans="2:22" s="26" customFormat="1" x14ac:dyDescent="0.15">
      <c r="B24" s="27"/>
      <c r="C24" s="106" t="s">
        <v>23</v>
      </c>
      <c r="D24" s="107">
        <f>SUM(D22:D23)</f>
        <v>1500</v>
      </c>
      <c r="E24" s="72"/>
      <c r="F24" s="24"/>
      <c r="G24" s="24"/>
      <c r="H24" s="24"/>
      <c r="I24" s="24"/>
      <c r="J24" s="24"/>
      <c r="K24" s="24"/>
      <c r="L24" s="24"/>
      <c r="M24" s="24"/>
      <c r="N24" s="25"/>
    </row>
    <row r="25" spans="2:22" s="26" customFormat="1" x14ac:dyDescent="0.15">
      <c r="B25" s="27"/>
      <c r="C25" s="23" t="s">
        <v>12</v>
      </c>
      <c r="D25" s="8">
        <v>500</v>
      </c>
      <c r="E25" s="72" t="s">
        <v>136</v>
      </c>
      <c r="F25" s="24"/>
      <c r="G25" s="24"/>
      <c r="H25" s="24"/>
      <c r="I25" s="24"/>
      <c r="J25" s="24"/>
      <c r="K25" s="24"/>
      <c r="L25" s="24"/>
      <c r="M25" s="24"/>
      <c r="N25" s="25"/>
    </row>
    <row r="26" spans="2:22" s="26" customFormat="1" x14ac:dyDescent="0.15">
      <c r="B26" s="27"/>
      <c r="C26" s="106" t="s">
        <v>22</v>
      </c>
      <c r="D26" s="107">
        <f>SUM(D25)</f>
        <v>500</v>
      </c>
      <c r="E26" s="72"/>
      <c r="F26" s="24"/>
      <c r="G26" s="24"/>
      <c r="H26" s="24"/>
      <c r="I26" s="24"/>
      <c r="J26" s="24"/>
      <c r="K26" s="24"/>
      <c r="L26" s="24"/>
      <c r="M26" s="24"/>
      <c r="N26" s="25"/>
    </row>
    <row r="27" spans="2:22" s="26" customFormat="1" x14ac:dyDescent="0.15">
      <c r="B27" s="28"/>
      <c r="C27" s="108" t="s">
        <v>24</v>
      </c>
      <c r="D27" s="109">
        <f>SUM(D26,D24)</f>
        <v>2000</v>
      </c>
      <c r="E27" s="72" t="s">
        <v>68</v>
      </c>
      <c r="F27" s="24"/>
      <c r="G27" s="24"/>
      <c r="H27" s="24"/>
      <c r="I27" s="24"/>
      <c r="J27" s="24"/>
      <c r="K27" s="24"/>
      <c r="L27" s="24"/>
      <c r="M27" s="24"/>
      <c r="N27" s="25"/>
    </row>
    <row r="28" spans="2:22" s="26" customFormat="1" x14ac:dyDescent="0.15">
      <c r="B28" s="122" t="s">
        <v>156</v>
      </c>
      <c r="C28" s="23" t="s">
        <v>13</v>
      </c>
      <c r="D28" s="8">
        <v>3000</v>
      </c>
      <c r="E28" s="72" t="s">
        <v>170</v>
      </c>
      <c r="F28" s="24"/>
      <c r="G28" s="24"/>
      <c r="H28" s="24"/>
      <c r="I28" s="24"/>
      <c r="J28" s="24"/>
      <c r="K28" s="24"/>
      <c r="L28" s="24"/>
      <c r="M28" s="24"/>
      <c r="N28" s="25"/>
    </row>
    <row r="29" spans="2:22" s="26" customFormat="1" x14ac:dyDescent="0.15">
      <c r="B29" s="27"/>
      <c r="C29" s="23" t="s">
        <v>14</v>
      </c>
      <c r="D29" s="8">
        <v>500</v>
      </c>
      <c r="E29" s="72" t="s">
        <v>171</v>
      </c>
      <c r="F29" s="24"/>
      <c r="G29" s="24"/>
      <c r="H29" s="24"/>
      <c r="I29" s="24"/>
      <c r="J29" s="24"/>
      <c r="K29" s="24"/>
      <c r="L29" s="24"/>
      <c r="M29" s="24"/>
      <c r="N29" s="25"/>
    </row>
    <row r="30" spans="2:22" s="26" customFormat="1" x14ac:dyDescent="0.15">
      <c r="B30" s="27"/>
      <c r="C30" s="106" t="s">
        <v>23</v>
      </c>
      <c r="D30" s="107">
        <f>SUM(D28:D29)</f>
        <v>3500</v>
      </c>
      <c r="E30" s="72"/>
      <c r="F30" s="24"/>
      <c r="G30" s="24"/>
      <c r="H30" s="24"/>
      <c r="I30" s="24"/>
      <c r="J30" s="24"/>
      <c r="K30" s="24"/>
      <c r="L30" s="24"/>
      <c r="M30" s="24"/>
      <c r="N30" s="25"/>
    </row>
    <row r="31" spans="2:22" s="26" customFormat="1" x14ac:dyDescent="0.15">
      <c r="B31" s="27"/>
      <c r="C31" s="23" t="s">
        <v>15</v>
      </c>
      <c r="D31" s="8">
        <v>500</v>
      </c>
      <c r="E31" s="72" t="s">
        <v>164</v>
      </c>
      <c r="F31" s="24"/>
      <c r="G31" s="24"/>
      <c r="H31" s="24"/>
      <c r="I31" s="24"/>
      <c r="J31" s="24"/>
      <c r="K31" s="24"/>
      <c r="L31" s="24"/>
      <c r="M31" s="24"/>
      <c r="N31" s="25"/>
    </row>
    <row r="32" spans="2:22" s="26" customFormat="1" x14ac:dyDescent="0.15">
      <c r="B32" s="27"/>
      <c r="C32" s="23" t="s">
        <v>16</v>
      </c>
      <c r="D32" s="8">
        <v>5000</v>
      </c>
      <c r="E32" s="72" t="s">
        <v>169</v>
      </c>
      <c r="F32" s="24"/>
      <c r="G32" s="24"/>
      <c r="H32" s="24"/>
      <c r="I32" s="24"/>
      <c r="J32" s="24"/>
      <c r="K32" s="24"/>
      <c r="L32" s="24"/>
      <c r="M32" s="24"/>
      <c r="N32" s="25"/>
    </row>
    <row r="33" spans="2:22" s="26" customFormat="1" x14ac:dyDescent="0.15">
      <c r="B33" s="27"/>
      <c r="C33" s="106" t="s">
        <v>22</v>
      </c>
      <c r="D33" s="107">
        <f>SUM(D31:D32)</f>
        <v>5500</v>
      </c>
      <c r="E33" s="72"/>
      <c r="F33" s="24"/>
      <c r="G33" s="24"/>
      <c r="H33" s="24"/>
      <c r="I33" s="24"/>
      <c r="J33" s="24"/>
      <c r="K33" s="24"/>
      <c r="L33" s="24"/>
      <c r="M33" s="24"/>
      <c r="N33" s="25"/>
    </row>
    <row r="34" spans="2:22" s="26" customFormat="1" x14ac:dyDescent="0.15">
      <c r="B34" s="28"/>
      <c r="C34" s="108" t="s">
        <v>25</v>
      </c>
      <c r="D34" s="109">
        <f>SUM(D33,D30)</f>
        <v>9000</v>
      </c>
      <c r="E34" s="72"/>
      <c r="F34" s="24"/>
      <c r="G34" s="24"/>
      <c r="H34" s="24"/>
      <c r="I34" s="24"/>
      <c r="J34" s="24"/>
      <c r="K34" s="24"/>
      <c r="L34" s="24"/>
      <c r="M34" s="24"/>
      <c r="N34" s="25"/>
    </row>
    <row r="35" spans="2:22" s="26" customFormat="1" x14ac:dyDescent="0.15">
      <c r="C35" s="29"/>
    </row>
    <row r="36" spans="2:22" ht="16.5" x14ac:dyDescent="0.15">
      <c r="B36" s="38" t="s">
        <v>83</v>
      </c>
      <c r="L36" s="3" t="s">
        <v>64</v>
      </c>
      <c r="N36" s="3"/>
      <c r="V36" s="26"/>
    </row>
    <row r="37" spans="2:22" s="22" customFormat="1" x14ac:dyDescent="0.15">
      <c r="B37" s="55" t="s">
        <v>69</v>
      </c>
      <c r="C37" s="55" t="s">
        <v>32</v>
      </c>
      <c r="D37" s="55" t="s">
        <v>33</v>
      </c>
      <c r="E37" s="55" t="s">
        <v>34</v>
      </c>
      <c r="F37" s="55" t="s">
        <v>35</v>
      </c>
      <c r="G37" s="55" t="s">
        <v>36</v>
      </c>
      <c r="H37" s="55" t="s">
        <v>37</v>
      </c>
      <c r="I37" s="55" t="s">
        <v>38</v>
      </c>
      <c r="J37" s="55" t="s">
        <v>4</v>
      </c>
      <c r="K37" s="55" t="s">
        <v>39</v>
      </c>
      <c r="L37" s="60" t="s">
        <v>40</v>
      </c>
      <c r="T37" s="26"/>
    </row>
    <row r="38" spans="2:22" s="22" customFormat="1" x14ac:dyDescent="0.15">
      <c r="B38" s="61"/>
      <c r="C38" s="61" t="s">
        <v>1</v>
      </c>
      <c r="D38" s="61"/>
      <c r="E38" s="61"/>
      <c r="F38" s="61"/>
      <c r="G38" s="61" t="s">
        <v>2</v>
      </c>
      <c r="H38" s="61" t="s">
        <v>3</v>
      </c>
      <c r="I38" s="61" t="s">
        <v>5</v>
      </c>
      <c r="J38" s="61" t="s">
        <v>29</v>
      </c>
      <c r="K38" s="61" t="s">
        <v>30</v>
      </c>
      <c r="L38" s="61" t="s">
        <v>31</v>
      </c>
      <c r="T38" s="26"/>
    </row>
    <row r="39" spans="2:22" s="22" customFormat="1" x14ac:dyDescent="0.15">
      <c r="B39" s="125" t="s">
        <v>176</v>
      </c>
      <c r="C39" s="8">
        <v>15000</v>
      </c>
      <c r="D39" s="8">
        <v>10000</v>
      </c>
      <c r="E39" s="8">
        <v>20000</v>
      </c>
      <c r="F39" s="8">
        <v>-500</v>
      </c>
      <c r="G39" s="8">
        <v>44500</v>
      </c>
      <c r="H39" s="8">
        <v>2000</v>
      </c>
      <c r="I39" s="8">
        <f>SUM(G39:H39)</f>
        <v>46500</v>
      </c>
      <c r="J39" s="64">
        <f>G39/C39</f>
        <v>2.9666666666666668</v>
      </c>
      <c r="K39" s="10">
        <f>H39/G39</f>
        <v>4.49438202247191E-2</v>
      </c>
      <c r="L39" s="10">
        <f>G39/I39</f>
        <v>0.956989247311828</v>
      </c>
      <c r="T39" s="26"/>
    </row>
    <row r="40" spans="2:22" s="22" customFormat="1" x14ac:dyDescent="0.15">
      <c r="B40" s="125" t="s">
        <v>175</v>
      </c>
      <c r="C40" s="8">
        <v>15000</v>
      </c>
      <c r="D40" s="8">
        <v>10000</v>
      </c>
      <c r="E40" s="8">
        <v>20000</v>
      </c>
      <c r="F40" s="8">
        <v>-500</v>
      </c>
      <c r="G40" s="8">
        <v>44500</v>
      </c>
      <c r="H40" s="8">
        <v>2000</v>
      </c>
      <c r="I40" s="8">
        <f>SUM(G40:H40)</f>
        <v>46500</v>
      </c>
      <c r="J40" s="64">
        <f>G40/C40</f>
        <v>2.9666666666666668</v>
      </c>
      <c r="K40" s="10">
        <f>H40/G40</f>
        <v>4.49438202247191E-2</v>
      </c>
      <c r="L40" s="10">
        <f>G40/I40</f>
        <v>0.956989247311828</v>
      </c>
      <c r="T40" s="26"/>
    </row>
    <row r="41" spans="2:22" s="22" customFormat="1" x14ac:dyDescent="0.15">
      <c r="B41" s="125" t="s">
        <v>97</v>
      </c>
      <c r="C41" s="8">
        <v>15000</v>
      </c>
      <c r="D41" s="8">
        <v>10000</v>
      </c>
      <c r="E41" s="8">
        <v>20000</v>
      </c>
      <c r="F41" s="8">
        <v>-500</v>
      </c>
      <c r="G41" s="8">
        <v>44500</v>
      </c>
      <c r="H41" s="8">
        <v>2000</v>
      </c>
      <c r="I41" s="8">
        <f>SUM(G41:H41)</f>
        <v>46500</v>
      </c>
      <c r="J41" s="64">
        <f>G41/C41</f>
        <v>2.9666666666666668</v>
      </c>
      <c r="K41" s="10">
        <f>H41/G41</f>
        <v>4.49438202247191E-2</v>
      </c>
      <c r="L41" s="10">
        <f>G41/I41</f>
        <v>0.956989247311828</v>
      </c>
      <c r="T41" s="26"/>
    </row>
    <row r="42" spans="2:22" x14ac:dyDescent="0.15">
      <c r="B42" s="37"/>
      <c r="C42" s="26"/>
      <c r="D42" s="26"/>
      <c r="E42" s="26"/>
      <c r="F42" s="26"/>
      <c r="G42" s="26"/>
      <c r="H42" s="26"/>
      <c r="I42" s="26"/>
      <c r="J42" s="26"/>
      <c r="K42" s="26"/>
    </row>
    <row r="43" spans="2:22" x14ac:dyDescent="0.15">
      <c r="B43" s="26"/>
      <c r="C43" s="26"/>
      <c r="D43" s="26"/>
      <c r="E43" s="26"/>
      <c r="F43" s="26"/>
      <c r="G43" s="26"/>
      <c r="H43" s="26"/>
      <c r="I43" s="26"/>
      <c r="J43" s="26"/>
      <c r="K43" s="26"/>
      <c r="V43" s="22"/>
    </row>
    <row r="44" spans="2:22" x14ac:dyDescent="0.15">
      <c r="B44" s="26"/>
      <c r="C44" s="26"/>
      <c r="D44" s="26"/>
      <c r="E44" s="26"/>
      <c r="F44" s="26"/>
      <c r="G44" s="26"/>
      <c r="H44" s="26"/>
      <c r="I44" s="26"/>
      <c r="J44" s="26"/>
      <c r="K44" s="26"/>
      <c r="V44" s="22"/>
    </row>
    <row r="45" spans="2:22" x14ac:dyDescent="0.15">
      <c r="B45" s="26"/>
      <c r="C45" s="26"/>
      <c r="D45" s="26"/>
      <c r="E45" s="26"/>
      <c r="F45" s="26"/>
      <c r="G45" s="26"/>
      <c r="H45" s="26"/>
      <c r="I45" s="26"/>
      <c r="J45" s="26"/>
      <c r="K45" s="26"/>
      <c r="V45" s="22"/>
    </row>
    <row r="46" spans="2:22" x14ac:dyDescent="0.15">
      <c r="B46" s="26"/>
      <c r="C46" s="26"/>
      <c r="D46" s="26"/>
      <c r="E46" s="26"/>
      <c r="F46" s="26"/>
      <c r="G46" s="26"/>
      <c r="H46" s="26"/>
      <c r="I46" s="26"/>
      <c r="J46" s="26"/>
      <c r="K46" s="26"/>
      <c r="V46" s="22"/>
    </row>
    <row r="47" spans="2:22" x14ac:dyDescent="0.15">
      <c r="M47" s="22"/>
      <c r="V47" s="22"/>
    </row>
    <row r="48" spans="2:22" x14ac:dyDescent="0.15">
      <c r="V48" s="22"/>
    </row>
  </sheetData>
  <mergeCells count="8">
    <mergeCell ref="X5:Y5"/>
    <mergeCell ref="K5:K6"/>
    <mergeCell ref="I5:I6"/>
    <mergeCell ref="B10:K10"/>
    <mergeCell ref="H5:H6"/>
    <mergeCell ref="J5:J6"/>
    <mergeCell ref="L5:L6"/>
    <mergeCell ref="M5:M6"/>
  </mergeCells>
  <phoneticPr fontId="2" type="noConversion"/>
  <pageMargins left="0.47244094488188981" right="0.47244094488188981" top="0.59055118110236227" bottom="0.59055118110236227" header="0.51181102362204722" footer="0.31496062992125984"/>
  <pageSetup paperSize="9" scale="40" orientation="landscape" r:id="rId1"/>
  <headerFooter alignWithMargins="0"/>
  <ignoredErrors>
    <ignoredError sqref="U1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34"/>
  <sheetViews>
    <sheetView showGridLines="0" zoomScale="80" zoomScaleNormal="80" workbookViewId="0">
      <selection activeCell="F17" sqref="F17"/>
    </sheetView>
  </sheetViews>
  <sheetFormatPr defaultRowHeight="16.5" customHeight="1" x14ac:dyDescent="0.15"/>
  <cols>
    <col min="1" max="1" width="3.77734375" style="90" customWidth="1"/>
    <col min="2" max="2" width="16.44140625" style="90" customWidth="1"/>
    <col min="3" max="7" width="15.33203125" style="90" customWidth="1"/>
    <col min="8" max="16384" width="8.88671875" style="90"/>
  </cols>
  <sheetData>
    <row r="1" spans="2:8" ht="16.5" customHeight="1" x14ac:dyDescent="0.15">
      <c r="B1" s="103" t="s">
        <v>132</v>
      </c>
    </row>
    <row r="2" spans="2:8" ht="16.5" customHeight="1" x14ac:dyDescent="0.15">
      <c r="B2" s="103"/>
    </row>
    <row r="3" spans="2:8" ht="16.5" customHeight="1" x14ac:dyDescent="0.15">
      <c r="B3" s="103" t="s">
        <v>133</v>
      </c>
    </row>
    <row r="5" spans="2:8" ht="16.5" customHeight="1" x14ac:dyDescent="0.15">
      <c r="B5" s="101" t="s">
        <v>131</v>
      </c>
    </row>
    <row r="6" spans="2:8" ht="16.5" customHeight="1" x14ac:dyDescent="0.15">
      <c r="F6" s="98" t="s">
        <v>113</v>
      </c>
    </row>
    <row r="7" spans="2:8" ht="16.5" customHeight="1" x14ac:dyDescent="0.15">
      <c r="B7" s="97" t="s">
        <v>130</v>
      </c>
      <c r="C7" s="97" t="s">
        <v>129</v>
      </c>
      <c r="D7" s="97" t="s">
        <v>110</v>
      </c>
      <c r="E7" s="97" t="s">
        <v>128</v>
      </c>
      <c r="F7" s="97" t="s">
        <v>57</v>
      </c>
    </row>
    <row r="8" spans="2:8" ht="16.5" customHeight="1" x14ac:dyDescent="0.15">
      <c r="B8" s="94" t="s">
        <v>104</v>
      </c>
      <c r="C8" s="94">
        <v>50</v>
      </c>
      <c r="D8" s="96">
        <f>C8*5000</f>
        <v>250000</v>
      </c>
      <c r="E8" s="95">
        <f>C8/C$13</f>
        <v>0.5</v>
      </c>
      <c r="F8" s="94"/>
    </row>
    <row r="9" spans="2:8" ht="16.5" customHeight="1" x14ac:dyDescent="0.15">
      <c r="B9" s="94" t="s">
        <v>127</v>
      </c>
      <c r="C9" s="94">
        <v>20</v>
      </c>
      <c r="D9" s="96">
        <f>C9*5000</f>
        <v>100000</v>
      </c>
      <c r="E9" s="95">
        <f>C9/C$13</f>
        <v>0.2</v>
      </c>
      <c r="F9" s="94"/>
    </row>
    <row r="10" spans="2:8" ht="16.5" customHeight="1" x14ac:dyDescent="0.15">
      <c r="B10" s="94" t="s">
        <v>116</v>
      </c>
      <c r="C10" s="94">
        <v>20</v>
      </c>
      <c r="D10" s="96">
        <f>C10*5000</f>
        <v>100000</v>
      </c>
      <c r="E10" s="95">
        <f>C10/C$13</f>
        <v>0.2</v>
      </c>
      <c r="F10" s="94"/>
    </row>
    <row r="11" spans="2:8" ht="16.5" customHeight="1" x14ac:dyDescent="0.15">
      <c r="B11" s="94" t="s">
        <v>126</v>
      </c>
      <c r="C11" s="94">
        <v>9</v>
      </c>
      <c r="D11" s="96">
        <f>C11*5000</f>
        <v>45000</v>
      </c>
      <c r="E11" s="95">
        <f>C11/C$13</f>
        <v>0.09</v>
      </c>
      <c r="F11" s="94"/>
    </row>
    <row r="12" spans="2:8" ht="16.5" customHeight="1" x14ac:dyDescent="0.15">
      <c r="B12" s="94" t="s">
        <v>108</v>
      </c>
      <c r="C12" s="94">
        <v>1</v>
      </c>
      <c r="D12" s="96">
        <f>C12*5000</f>
        <v>5000</v>
      </c>
      <c r="E12" s="95">
        <f>C12/C$13</f>
        <v>0.01</v>
      </c>
      <c r="F12" s="94" t="s">
        <v>125</v>
      </c>
    </row>
    <row r="13" spans="2:8" ht="16.5" customHeight="1" x14ac:dyDescent="0.15">
      <c r="B13" s="91" t="s">
        <v>17</v>
      </c>
      <c r="C13" s="91">
        <f>SUM(C8:C12)</f>
        <v>100</v>
      </c>
      <c r="D13" s="93">
        <f>SUM(D8:D12)</f>
        <v>500000</v>
      </c>
      <c r="E13" s="92">
        <f>SUM(E8:E12)</f>
        <v>0.99999999999999989</v>
      </c>
      <c r="F13" s="91"/>
    </row>
    <row r="15" spans="2:8" ht="16.5" customHeight="1" x14ac:dyDescent="0.15">
      <c r="H15" s="102"/>
    </row>
    <row r="16" spans="2:8" ht="16.5" customHeight="1" x14ac:dyDescent="0.15">
      <c r="B16" s="101" t="s">
        <v>124</v>
      </c>
    </row>
    <row r="17" spans="2:6" ht="16.5" customHeight="1" x14ac:dyDescent="0.15">
      <c r="B17" s="100" t="s">
        <v>123</v>
      </c>
      <c r="C17" s="100"/>
      <c r="D17" s="100"/>
      <c r="E17" s="100"/>
      <c r="F17" s="100"/>
    </row>
    <row r="18" spans="2:6" ht="16.5" customHeight="1" x14ac:dyDescent="0.15">
      <c r="B18" s="99" t="s">
        <v>122</v>
      </c>
      <c r="F18" s="98" t="s">
        <v>113</v>
      </c>
    </row>
    <row r="19" spans="2:6" ht="16.5" customHeight="1" x14ac:dyDescent="0.15">
      <c r="B19" s="97" t="s">
        <v>112</v>
      </c>
      <c r="C19" s="97" t="s">
        <v>111</v>
      </c>
      <c r="D19" s="97" t="s">
        <v>110</v>
      </c>
      <c r="E19" s="97" t="s">
        <v>109</v>
      </c>
      <c r="F19" s="97" t="s">
        <v>57</v>
      </c>
    </row>
    <row r="20" spans="2:6" ht="16.5" customHeight="1" x14ac:dyDescent="0.15">
      <c r="B20" s="94" t="s">
        <v>121</v>
      </c>
      <c r="C20" s="96">
        <v>52000000</v>
      </c>
      <c r="D20" s="96">
        <v>26000000</v>
      </c>
      <c r="E20" s="95">
        <f>C20/C$25</f>
        <v>0.49056603773584906</v>
      </c>
      <c r="F20" s="94"/>
    </row>
    <row r="21" spans="2:6" ht="16.5" customHeight="1" x14ac:dyDescent="0.15">
      <c r="B21" s="94" t="s">
        <v>120</v>
      </c>
      <c r="C21" s="96">
        <v>20000000</v>
      </c>
      <c r="D21" s="96">
        <v>10000000</v>
      </c>
      <c r="E21" s="95">
        <f>C21/C$25</f>
        <v>0.18867924528301888</v>
      </c>
      <c r="F21" s="94"/>
    </row>
    <row r="22" spans="2:6" ht="16.5" customHeight="1" x14ac:dyDescent="0.15">
      <c r="B22" s="94" t="s">
        <v>119</v>
      </c>
      <c r="C22" s="96">
        <v>20000000</v>
      </c>
      <c r="D22" s="96">
        <v>10000000</v>
      </c>
      <c r="E22" s="95">
        <f>C22/C$25</f>
        <v>0.18867924528301888</v>
      </c>
      <c r="F22" s="94" t="s">
        <v>118</v>
      </c>
    </row>
    <row r="23" spans="2:6" ht="16.5" customHeight="1" x14ac:dyDescent="0.15">
      <c r="B23" s="94" t="s">
        <v>117</v>
      </c>
      <c r="C23" s="96">
        <v>12000000</v>
      </c>
      <c r="D23" s="96">
        <v>6000000</v>
      </c>
      <c r="E23" s="95">
        <f>C23/C$25</f>
        <v>0.11320754716981132</v>
      </c>
      <c r="F23" s="94"/>
    </row>
    <row r="24" spans="2:6" ht="16.5" customHeight="1" x14ac:dyDescent="0.15">
      <c r="B24" s="94" t="s">
        <v>116</v>
      </c>
      <c r="C24" s="96">
        <v>2000000</v>
      </c>
      <c r="D24" s="96">
        <v>1000000</v>
      </c>
      <c r="E24" s="95">
        <f>C24/C$25</f>
        <v>1.8867924528301886E-2</v>
      </c>
      <c r="F24" s="94" t="s">
        <v>115</v>
      </c>
    </row>
    <row r="25" spans="2:6" ht="16.5" customHeight="1" x14ac:dyDescent="0.15">
      <c r="B25" s="91" t="s">
        <v>17</v>
      </c>
      <c r="C25" s="93">
        <f>SUM(C20:C24)</f>
        <v>106000000</v>
      </c>
      <c r="D25" s="93">
        <f>SUM(D20:D24)</f>
        <v>53000000</v>
      </c>
      <c r="E25" s="92">
        <f>SUM(E20:E24)</f>
        <v>1</v>
      </c>
      <c r="F25" s="91"/>
    </row>
    <row r="26" spans="2:6" ht="16.5" customHeight="1" x14ac:dyDescent="0.15">
      <c r="F26" s="100"/>
    </row>
    <row r="27" spans="2:6" ht="16.5" customHeight="1" x14ac:dyDescent="0.15">
      <c r="B27" s="99" t="s">
        <v>114</v>
      </c>
      <c r="F27" s="98" t="s">
        <v>113</v>
      </c>
    </row>
    <row r="28" spans="2:6" ht="16.5" customHeight="1" x14ac:dyDescent="0.15">
      <c r="B28" s="97" t="s">
        <v>112</v>
      </c>
      <c r="C28" s="97" t="s">
        <v>111</v>
      </c>
      <c r="D28" s="97" t="s">
        <v>110</v>
      </c>
      <c r="E28" s="97" t="s">
        <v>109</v>
      </c>
      <c r="F28" s="97" t="s">
        <v>57</v>
      </c>
    </row>
    <row r="29" spans="2:6" ht="16.5" customHeight="1" x14ac:dyDescent="0.15">
      <c r="B29" s="94" t="s">
        <v>108</v>
      </c>
      <c r="C29" s="96">
        <v>64000000</v>
      </c>
      <c r="D29" s="96">
        <v>32000000</v>
      </c>
      <c r="E29" s="95">
        <f>C29/C$34</f>
        <v>0.64</v>
      </c>
      <c r="F29" s="94"/>
    </row>
    <row r="30" spans="2:6" ht="16.5" customHeight="1" x14ac:dyDescent="0.15">
      <c r="B30" s="94" t="s">
        <v>107</v>
      </c>
      <c r="C30" s="96">
        <v>20000000</v>
      </c>
      <c r="D30" s="96">
        <v>10000000</v>
      </c>
      <c r="E30" s="95">
        <f>C30/C$34</f>
        <v>0.2</v>
      </c>
      <c r="F30" s="94"/>
    </row>
    <row r="31" spans="2:6" ht="16.5" customHeight="1" x14ac:dyDescent="0.15">
      <c r="B31" s="94" t="s">
        <v>106</v>
      </c>
      <c r="C31" s="96">
        <v>10000000</v>
      </c>
      <c r="D31" s="96">
        <v>5000000</v>
      </c>
      <c r="E31" s="95">
        <f>C31/C$34</f>
        <v>0.1</v>
      </c>
      <c r="F31" s="94"/>
    </row>
    <row r="32" spans="2:6" ht="16.5" customHeight="1" x14ac:dyDescent="0.15">
      <c r="B32" s="94" t="s">
        <v>105</v>
      </c>
      <c r="C32" s="96">
        <v>4000000</v>
      </c>
      <c r="D32" s="96">
        <v>2000000</v>
      </c>
      <c r="E32" s="95">
        <f>C32/C$34</f>
        <v>0.04</v>
      </c>
      <c r="F32" s="94" t="s">
        <v>103</v>
      </c>
    </row>
    <row r="33" spans="2:6" ht="16.5" customHeight="1" x14ac:dyDescent="0.15">
      <c r="B33" s="94" t="s">
        <v>104</v>
      </c>
      <c r="C33" s="96">
        <v>2000000</v>
      </c>
      <c r="D33" s="96">
        <v>1000000</v>
      </c>
      <c r="E33" s="95">
        <f>C33/C$34</f>
        <v>0.02</v>
      </c>
      <c r="F33" s="94" t="s">
        <v>103</v>
      </c>
    </row>
    <row r="34" spans="2:6" ht="16.5" customHeight="1" x14ac:dyDescent="0.15">
      <c r="B34" s="91" t="s">
        <v>17</v>
      </c>
      <c r="C34" s="93">
        <f>SUM(C29:C33)</f>
        <v>100000000</v>
      </c>
      <c r="D34" s="93">
        <f>SUM(D29:D33)</f>
        <v>50000000</v>
      </c>
      <c r="E34" s="92">
        <f>SUM(E29:E33)</f>
        <v>1</v>
      </c>
      <c r="F34" s="91"/>
    </row>
  </sheetData>
  <phoneticPr fontId="2" type="noConversion"/>
  <pageMargins left="0.35433070866141736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1. 청산완료 조합 총괄(전체)</vt:lpstr>
      <vt:lpstr>2. 운용중인 조합 총괄</vt:lpstr>
      <vt:lpstr>3. 주주 및 출자자 명부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용윤중</dc:creator>
  <cp:lastModifiedBy>user</cp:lastModifiedBy>
  <cp:lastPrinted>2023-01-27T00:49:01Z</cp:lastPrinted>
  <dcterms:created xsi:type="dcterms:W3CDTF">2005-09-13T06:55:37Z</dcterms:created>
  <dcterms:modified xsi:type="dcterms:W3CDTF">2024-05-31T06:06:08Z</dcterms:modified>
</cp:coreProperties>
</file>